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DCAFS\General$\_BPM Shared Folder\Joomla\Forms Live\Underwriting\VA\"/>
    </mc:Choice>
  </mc:AlternateContent>
  <bookViews>
    <workbookView xWindow="-855" yWindow="390" windowWidth="18840" windowHeight="11940"/>
  </bookViews>
  <sheets>
    <sheet name="Purchase" sheetId="1" r:id="rId1"/>
    <sheet name="C-O Refi" sheetId="3" r:id="rId2"/>
    <sheet name="Data" sheetId="2" r:id="rId3"/>
  </sheets>
  <definedNames>
    <definedName name="AZ">Data!$J$3:$J$17</definedName>
    <definedName name="CA">Data!$N$3:$N$60</definedName>
    <definedName name="CO">Data!$R$3:$R$66</definedName>
    <definedName name="ID">Data!$V$3:$V$46</definedName>
    <definedName name="NV">Data!$Z$3:$Z$19</definedName>
    <definedName name="OR">Data!$AD$3:$AD$38</definedName>
    <definedName name="_xlnm.Print_Area" localSheetId="1">'C-O Refi'!$A$1:$K$47,'C-O Refi'!#REF!,'C-O Refi'!#REF!</definedName>
    <definedName name="_xlnm.Print_Titles" localSheetId="1">'C-O Refi'!$1:$3</definedName>
    <definedName name="_xlnm.Print_Titles" localSheetId="0">Purchase!$1:$3</definedName>
    <definedName name="State">Data!$D$13:$D$21</definedName>
    <definedName name="TX">Data!$AH$3:$AH$255</definedName>
    <definedName name="UT">Data!$AL$3:$AL$31</definedName>
    <definedName name="WA">Data!$AP$3:$AP$41</definedName>
    <definedName name="WY">Data!$AT$3:$AT$25</definedName>
  </definedNames>
  <calcPr calcId="162913"/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G44" i="3" l="1"/>
  <c r="I17" i="3" l="1"/>
  <c r="D3" i="3" l="1"/>
  <c r="F76" i="3" l="1"/>
  <c r="D76" i="3"/>
  <c r="M34" i="3" l="1"/>
  <c r="I34" i="3" l="1"/>
  <c r="I22" i="3" l="1"/>
  <c r="I24" i="3" s="1"/>
  <c r="I28" i="3" s="1"/>
  <c r="M28" i="3" s="1"/>
  <c r="M32" i="3" l="1"/>
  <c r="N30" i="3" s="1"/>
  <c r="I32" i="3"/>
  <c r="I36" i="3" s="1"/>
  <c r="M36" i="3" s="1"/>
  <c r="I24" i="1"/>
  <c r="I26" i="1" s="1"/>
  <c r="I40" i="3" l="1"/>
  <c r="I42" i="3" s="1"/>
  <c r="G46" i="3" s="1"/>
  <c r="I44" i="3" s="1"/>
  <c r="M42" i="3"/>
  <c r="I30" i="1"/>
  <c r="M30" i="1" s="1"/>
  <c r="M34" i="1" l="1"/>
  <c r="N32" i="1" s="1"/>
  <c r="I64" i="3"/>
  <c r="I86" i="1"/>
  <c r="I85" i="1"/>
  <c r="F86" i="1"/>
  <c r="I84" i="1"/>
  <c r="I48" i="1"/>
  <c r="I36" i="1"/>
  <c r="I58" i="1"/>
  <c r="I17" i="1" l="1"/>
  <c r="I19" i="1" s="1"/>
  <c r="I34" i="1" s="1"/>
  <c r="I38" i="1" l="1"/>
  <c r="I42" i="1" s="1"/>
  <c r="M42" i="1" l="1"/>
  <c r="I46" i="1"/>
  <c r="M46" i="1" s="1"/>
  <c r="N40" i="1" l="1"/>
  <c r="I50" i="1"/>
  <c r="M50" i="1" s="1"/>
  <c r="I66" i="3"/>
  <c r="F8" i="2" l="1"/>
  <c r="F9" i="2"/>
  <c r="G52" i="1" s="1"/>
  <c r="G54" i="1" s="1"/>
  <c r="I52" i="1" s="1"/>
  <c r="F7" i="2"/>
  <c r="F6" i="2"/>
  <c r="F5" i="2"/>
  <c r="I72" i="1"/>
  <c r="I46" i="3"/>
  <c r="I56" i="3"/>
  <c r="I58" i="3" s="1"/>
  <c r="I68" i="3"/>
  <c r="I74" i="1" l="1"/>
  <c r="I76" i="1" s="1"/>
  <c r="I54" i="1"/>
  <c r="I64" i="1"/>
  <c r="I66" i="1" s="1"/>
  <c r="I70" i="3"/>
  <c r="I78" i="1" l="1"/>
</calcChain>
</file>

<file path=xl/sharedStrings.xml><?xml version="1.0" encoding="utf-8"?>
<sst xmlns="http://schemas.openxmlformats.org/spreadsheetml/2006/main" count="1874" uniqueCount="648">
  <si>
    <t xml:space="preserve">Date Prepared:  </t>
  </si>
  <si>
    <t xml:space="preserve">Prepared By:  </t>
  </si>
  <si>
    <t xml:space="preserve">Loan #:  </t>
  </si>
  <si>
    <t xml:space="preserve">Borrower Name:  </t>
  </si>
  <si>
    <t>x 25%</t>
  </si>
  <si>
    <t>Required Guaranty &amp; Down Payment</t>
  </si>
  <si>
    <t>State</t>
  </si>
  <si>
    <t>AZ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</si>
  <si>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</si>
  <si>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</si>
  <si>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</si>
  <si>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</si>
  <si>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</si>
  <si>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</si>
  <si>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</si>
  <si>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</si>
  <si>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</si>
  <si>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</si>
  <si>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</si>
  <si>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</si>
  <si>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YAVAPAI</t>
  </si>
  <si>
    <t>YUMA</t>
  </si>
  <si>
    <t>CA</t>
  </si>
  <si>
    <t>ALAMEDA</t>
  </si>
  <si>
    <t>ALPINE</t>
  </si>
  <si>
    <t>AMADOR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</si>
  <si>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</si>
  <si>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</si>
  <si>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</si>
  <si>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</si>
  <si>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</si>
  <si>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</si>
  <si>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</si>
  <si>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</si>
  <si>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</si>
  <si>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</si>
  <si>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</si>
  <si>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</si>
  <si>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</si>
  <si>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</si>
  <si>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</si>
  <si>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</si>
  <si>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</si>
  <si>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</si>
  <si>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</si>
  <si>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</si>
  <si>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</si>
  <si>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</si>
  <si>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</si>
  <si>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</si>
  <si>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</si>
  <si>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</si>
  <si>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</si>
  <si>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</si>
  <si>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</si>
  <si>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</si>
  <si>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</si>
  <si>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</si>
  <si>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</si>
  <si>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</si>
  <si>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</si>
  <si>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</si>
  <si>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</si>
  <si>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</si>
  <si>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</si>
  <si>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</si>
  <si>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</si>
  <si>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</si>
  <si>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</si>
  <si>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</si>
  <si>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</si>
  <si>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</si>
  <si>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</si>
  <si>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</si>
  <si>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</si>
  <si>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</si>
  <si>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</si>
  <si>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</si>
  <si>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</si>
  <si>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</si>
  <si>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</si>
  <si>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</si>
  <si>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</si>
  <si>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</si>
  <si>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</si>
  <si>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</si>
  <si>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</si>
  <si>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</si>
  <si>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</si>
  <si>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</si>
  <si>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</si>
  <si>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</si>
  <si>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</si>
  <si>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</si>
  <si>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</si>
  <si>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</si>
  <si>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</si>
  <si>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</si>
  <si>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</si>
  <si>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</si>
  <si>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</si>
  <si>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</si>
  <si>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</si>
  <si>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</si>
  <si>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</si>
  <si>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</si>
  <si>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</si>
  <si>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</si>
  <si>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</si>
  <si>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</si>
  <si>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</si>
  <si>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</si>
  <si>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</si>
  <si>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</si>
  <si>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</si>
  <si>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</si>
  <si>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</si>
  <si>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</si>
  <si>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</si>
  <si>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</si>
  <si>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</si>
  <si>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</si>
  <si>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</si>
  <si>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</si>
  <si>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</si>
  <si>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</si>
  <si>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</si>
  <si>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</si>
  <si>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</si>
  <si>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</si>
  <si>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</si>
  <si>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</si>
  <si>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</si>
  <si>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</si>
  <si>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</si>
  <si>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</si>
  <si>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</si>
  <si>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</si>
  <si>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</si>
  <si>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ID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</si>
  <si>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</si>
  <si>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</si>
  <si>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</si>
  <si>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</si>
  <si>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</si>
  <si>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</si>
  <si>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</si>
  <si>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</si>
  <si>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</si>
  <si>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</si>
  <si>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</si>
  <si>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</si>
  <si>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</si>
  <si>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</si>
  <si>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CLARK</t>
  </si>
  <si>
    <t>CLEARWATER</t>
  </si>
  <si>
    <t>ELMORE</t>
  </si>
  <si>
    <t>FRANKLIN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</si>
  <si>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</si>
  <si>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</si>
  <si>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</si>
  <si>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</si>
  <si>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</si>
  <si>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</si>
  <si>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</si>
  <si>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</si>
  <si>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</si>
  <si>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</si>
  <si>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</si>
  <si>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</si>
  <si>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</si>
  <si>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</si>
  <si>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</si>
  <si>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</si>
  <si>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</si>
  <si>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</si>
  <si>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</si>
  <si>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NV</t>
  </si>
  <si>
    <t>CARSON CITY</t>
  </si>
  <si>
    <t>CHURCHILL</t>
  </si>
  <si>
    <t>ELKO</t>
  </si>
  <si>
    <t>ESMERALDA</t>
  </si>
  <si>
    <t>EUREKA</t>
  </si>
  <si>
    <t>LANDER</t>
  </si>
  <si>
    <t>LYON</t>
  </si>
  <si>
    <t>NYE</t>
  </si>
  <si>
    <t>PERSHING</t>
  </si>
  <si>
    <t>STOREY</t>
  </si>
  <si>
    <t>WASHOE</t>
  </si>
  <si>
    <t>WHITE PINE</t>
  </si>
  <si>
    <t>OR</t>
  </si>
  <si>
    <t>BAKER</t>
  </si>
  <si>
    <t>CLACKAMAS</t>
  </si>
  <si>
    <t>CLATSOP</t>
  </si>
  <si>
    <t>COOS</t>
  </si>
  <si>
    <t>CROOK</t>
  </si>
  <si>
    <t>CURRY</t>
  </si>
  <si>
    <t>DESCHUTES</t>
  </si>
  <si>
    <t>GILLIAM</t>
  </si>
  <si>
    <t>GRANT</t>
  </si>
  <si>
    <t>HARNEY</t>
  </si>
  <si>
    <t>HOOD RIVER</t>
  </si>
  <si>
    <t>JOSEPHINE</t>
  </si>
  <si>
    <t>KLAMATH</t>
  </si>
  <si>
    <t>LANE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</si>
  <si>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</si>
  <si>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</si>
  <si>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</si>
  <si>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</si>
  <si>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</si>
  <si>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</si>
  <si>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</si>
  <si>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</si>
  <si>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</si>
  <si>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</si>
  <si>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</si>
  <si>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</si>
  <si>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WHEELER</t>
  </si>
  <si>
    <t>YAMHILL</t>
  </si>
  <si>
    <t>TX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</si>
  <si>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</si>
  <si>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</si>
  <si>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</si>
  <si>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</si>
  <si>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</si>
  <si>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</si>
  <si>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</si>
  <si>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</si>
  <si>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</si>
  <si>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</si>
  <si>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</si>
  <si>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</si>
  <si>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</si>
  <si>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</si>
  <si>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</si>
  <si>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</si>
  <si>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</si>
  <si>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</si>
  <si>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</si>
  <si>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</si>
  <si>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</si>
  <si>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</si>
  <si>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</si>
  <si>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</si>
  <si>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</si>
  <si>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</si>
  <si>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</si>
  <si>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</si>
  <si>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</si>
  <si>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</si>
  <si>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</si>
  <si>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</si>
  <si>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</si>
  <si>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</si>
  <si>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</si>
  <si>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</si>
  <si>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</si>
  <si>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</si>
  <si>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</si>
  <si>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</si>
  <si>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</si>
  <si>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</si>
  <si>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</si>
  <si>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</si>
  <si>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</si>
  <si>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</si>
  <si>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</si>
  <si>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</si>
  <si>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</si>
  <si>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</si>
  <si>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</si>
  <si>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</si>
  <si>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</si>
  <si>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</si>
  <si>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</si>
  <si>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</si>
  <si>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</si>
  <si>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</si>
  <si>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</si>
  <si>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</si>
  <si>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</si>
  <si>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</si>
  <si>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</si>
  <si>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</si>
  <si>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</si>
  <si>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</si>
  <si>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</si>
  <si>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</si>
  <si>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</si>
  <si>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</si>
  <si>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</si>
  <si>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</si>
  <si>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</si>
  <si>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</si>
  <si>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</si>
  <si>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</si>
  <si>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</si>
  <si>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</si>
  <si>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</si>
  <si>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</si>
  <si>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</si>
  <si>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</si>
  <si>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</si>
  <si>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</si>
  <si>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</si>
  <si>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</si>
  <si>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</si>
  <si>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</si>
  <si>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</si>
  <si>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</si>
  <si>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</si>
  <si>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</si>
  <si>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</si>
  <si>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</si>
  <si>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</si>
  <si>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</si>
  <si>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</si>
  <si>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</si>
  <si>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</si>
  <si>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</si>
  <si>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</si>
  <si>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</si>
  <si>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</si>
  <si>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</si>
  <si>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</si>
  <si>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</si>
  <si>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</si>
  <si>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</si>
  <si>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</si>
  <si>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</si>
  <si>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</si>
  <si>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</si>
  <si>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</si>
  <si>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</si>
  <si>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</si>
  <si>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</si>
  <si>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JASPER</t>
  </si>
  <si>
    <t>JEFF DAVIS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</si>
  <si>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</si>
  <si>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</si>
  <si>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</si>
  <si>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</si>
  <si>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</si>
  <si>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</si>
  <si>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</si>
  <si>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</si>
  <si>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</si>
  <si>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</si>
  <si>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</si>
  <si>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</si>
  <si>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</si>
  <si>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</si>
  <si>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</si>
  <si>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</si>
  <si>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</si>
  <si>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</si>
  <si>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</si>
  <si>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</si>
  <si>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</si>
  <si>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</si>
  <si>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</si>
  <si>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</si>
  <si>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</si>
  <si>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</si>
  <si>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</si>
  <si>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</si>
  <si>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</si>
  <si>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</si>
  <si>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</si>
  <si>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</si>
  <si>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</si>
  <si>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</si>
  <si>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</si>
  <si>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</si>
  <si>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</si>
  <si>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</si>
  <si>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</si>
  <si>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</si>
  <si>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</si>
  <si>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</si>
  <si>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</si>
  <si>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</si>
  <si>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</si>
  <si>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</si>
  <si>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</si>
  <si>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</si>
  <si>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</si>
  <si>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</si>
  <si>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</si>
  <si>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</si>
  <si>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</si>
  <si>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</si>
  <si>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PALO PINTO</t>
  </si>
  <si>
    <t>PANOLA</t>
  </si>
  <si>
    <t>PARKER</t>
  </si>
  <si>
    <t>PARMER</t>
  </si>
  <si>
    <t>PECOS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</si>
  <si>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</si>
  <si>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</si>
  <si>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</si>
  <si>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</si>
  <si>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</si>
  <si>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</si>
  <si>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</si>
  <si>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</si>
  <si>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</si>
  <si>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</si>
  <si>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</si>
  <si>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</si>
  <si>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</si>
  <si>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</si>
  <si>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</si>
  <si>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</si>
  <si>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</si>
  <si>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</si>
  <si>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</si>
  <si>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</si>
  <si>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</si>
  <si>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</si>
  <si>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</si>
  <si>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</si>
  <si>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</si>
  <si>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</si>
  <si>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</si>
  <si>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</si>
  <si>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</si>
  <si>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</si>
  <si>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</si>
  <si>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</si>
  <si>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</si>
  <si>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</si>
  <si>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</si>
  <si>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</si>
  <si>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</si>
  <si>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</si>
  <si>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</si>
  <si>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</si>
  <si>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</si>
  <si>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</si>
  <si>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</si>
  <si>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</si>
  <si>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</si>
  <si>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</si>
  <si>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</si>
  <si>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</si>
  <si>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</si>
  <si>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</si>
  <si>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</si>
  <si>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</si>
  <si>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</si>
  <si>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</si>
  <si>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</si>
  <si>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</si>
  <si>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</si>
  <si>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</si>
  <si>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</si>
  <si>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</si>
  <si>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</si>
  <si>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</si>
  <si>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</si>
  <si>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UT</t>
  </si>
  <si>
    <t>BEAVER</t>
  </si>
  <si>
    <t>BOX ELDER</t>
  </si>
  <si>
    <t>CACHE</t>
  </si>
  <si>
    <t>DAGGETT</t>
  </si>
  <si>
    <t>DAVIS</t>
  </si>
  <si>
    <t>DUCHESNE</t>
  </si>
  <si>
    <t>EMERY</t>
  </si>
  <si>
    <t>IRON</t>
  </si>
  <si>
    <t>JUAB</t>
  </si>
  <si>
    <t>KANE</t>
  </si>
  <si>
    <t>MILLARD</t>
  </si>
  <si>
    <t>PIUTE</t>
  </si>
  <si>
    <t>RICH</t>
  </si>
  <si>
    <t>SALT LAKE</t>
  </si>
  <si>
    <t>SANPETE</t>
  </si>
  <si>
    <t>SEVIER</t>
  </si>
  <si>
    <t>TOOELE</t>
  </si>
  <si>
    <t>UINTAH</t>
  </si>
  <si>
    <t>UTAH</t>
  </si>
  <si>
    <t>WASATCH</t>
  </si>
  <si>
    <t>WAYNE</t>
  </si>
  <si>
    <t>WEBER</t>
  </si>
  <si>
    <t>WA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</si>
  <si>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</si>
  <si>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</si>
  <si>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</si>
  <si>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</si>
  <si>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</si>
  <si>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</si>
  <si>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</si>
  <si>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</si>
  <si>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</si>
  <si>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</si>
  <si>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</si>
  <si>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</si>
  <si>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</si>
  <si>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PIERCE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</si>
  <si>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</si>
  <si>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</si>
  <si>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</si>
  <si>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</si>
  <si>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</si>
  <si>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</si>
  <si>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</si>
  <si>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</si>
  <si>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</si>
  <si>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</si>
  <si>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</si>
  <si>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WY</t>
  </si>
  <si>
    <t>ALBANY</t>
  </si>
  <si>
    <t>BIG HORN</t>
  </si>
  <si>
    <t>CAMPBELL</t>
  </si>
  <si>
    <t>CONVERSE</t>
  </si>
  <si>
    <t>GOSHEN</t>
  </si>
  <si>
    <t>HOT SPRINGS</t>
  </si>
  <si>
    <t>LARAMIE</t>
  </si>
  <si>
    <t>NATRONA</t>
  </si>
  <si>
    <t>NIOBRARA</t>
  </si>
  <si>
    <t>PLATTE</t>
  </si>
  <si>
    <t>SHERIDAN</t>
  </si>
  <si>
    <t>SUBLETTE</t>
  </si>
  <si>
    <t>SWEETWATER</t>
  </si>
  <si>
    <t>UINTA</t>
  </si>
  <si>
    <t>WASHAKIE</t>
  </si>
  <si>
    <t>WESTON</t>
  </si>
  <si>
    <t>Down Payment</t>
  </si>
  <si>
    <t>% First Time Use</t>
  </si>
  <si>
    <t>% Subsequent Use</t>
  </si>
  <si>
    <t>None</t>
  </si>
  <si>
    <t>5% or more</t>
  </si>
  <si>
    <t>10% or more</t>
  </si>
  <si>
    <t>Cash to Close</t>
  </si>
  <si>
    <t>Maximum Loan Amount</t>
  </si>
  <si>
    <t>Available Guaranty</t>
  </si>
  <si>
    <t>County:</t>
  </si>
  <si>
    <t>State:</t>
  </si>
  <si>
    <t>Regular - First Time Use</t>
  </si>
  <si>
    <t>Regular - Subsequent Use</t>
  </si>
  <si>
    <t>Vet Type</t>
  </si>
  <si>
    <t>Exempt</t>
  </si>
  <si>
    <t>(Sales Price less Appraised Value)</t>
  </si>
  <si>
    <t>(Available Entitlement less Rqd Coverage)</t>
  </si>
  <si>
    <t>County</t>
  </si>
  <si>
    <t>Limit</t>
  </si>
  <si>
    <t>VA Funding Fee</t>
  </si>
  <si>
    <t>Downpayment Total $</t>
  </si>
  <si>
    <t>Reserves/Nation Guard - 1st Time Use</t>
  </si>
  <si>
    <t>Reserves/Nation Guard - Sub. Use</t>
  </si>
  <si>
    <t>Veteran's Down Payment and Equity Calculation</t>
  </si>
  <si>
    <t>(Appraised Value less Desired Loan Amount)</t>
  </si>
  <si>
    <t>FF</t>
  </si>
  <si>
    <r>
      <t xml:space="preserve">VA Loan Limit Worksheet - </t>
    </r>
    <r>
      <rPr>
        <b/>
        <u/>
        <sz val="12"/>
        <color rgb="FFFF0000"/>
        <rFont val="Calibri"/>
        <family val="2"/>
        <scheme val="minor"/>
      </rPr>
      <t>Purchase</t>
    </r>
    <r>
      <rPr>
        <b/>
        <sz val="12"/>
        <color rgb="FF000000"/>
        <rFont val="Calibri"/>
        <family val="2"/>
        <scheme val="minor"/>
      </rPr>
      <t xml:space="preserve"> - Base Loan Amount &gt; $144,000</t>
    </r>
  </si>
  <si>
    <r>
      <t xml:space="preserve">VA Loan Limit Worksheet - </t>
    </r>
    <r>
      <rPr>
        <b/>
        <u/>
        <sz val="12"/>
        <color rgb="FFFF0000"/>
        <rFont val="Calibri"/>
        <family val="2"/>
        <scheme val="minor"/>
      </rPr>
      <t>Cash Out Refi</t>
    </r>
    <r>
      <rPr>
        <b/>
        <sz val="12"/>
        <color rgb="FF000000"/>
        <rFont val="Calibri"/>
        <family val="2"/>
        <scheme val="minor"/>
      </rPr>
      <t xml:space="preserve"> - Base Loan Amount &gt; $144,000</t>
    </r>
  </si>
  <si>
    <t>1. Sales Price</t>
  </si>
  <si>
    <t>2. Appraised Value</t>
  </si>
  <si>
    <t>3. Lesser of Sales Price/Appraisal</t>
  </si>
  <si>
    <t>4. Required 25% Coverage (based on lower of Sales Price/Appraised Value)</t>
  </si>
  <si>
    <t>5. County Limit</t>
  </si>
  <si>
    <t>6. Maximum Potential Guaranty</t>
  </si>
  <si>
    <t>7. Less Previous Used Entitlement Not Restorable</t>
  </si>
  <si>
    <t>8. Available Entitlement &amp; Guaranty</t>
  </si>
  <si>
    <t>9. Down Payment Due from Guaranty Shortfall</t>
  </si>
  <si>
    <t>10. Down Payment Due from Appraisal Shortfall</t>
  </si>
  <si>
    <t>11. Required Down Payment</t>
  </si>
  <si>
    <t>12. Veteran's Additional Down Payment</t>
  </si>
  <si>
    <t>13. Total Investment From Borrower</t>
  </si>
  <si>
    <t>14. Max Allowable Base Loan Amount for this Transaction</t>
  </si>
  <si>
    <t>15. Less Veteran's Additional Down Payment</t>
  </si>
  <si>
    <t>16. Base Loan Amount before Funding Fee</t>
  </si>
  <si>
    <t>17. Type of Veteran</t>
  </si>
  <si>
    <t>18. Total Note Loan Amount</t>
  </si>
  <si>
    <t>19. Purchase Price</t>
  </si>
  <si>
    <t>20. Est. Prepaids</t>
  </si>
  <si>
    <t>21. Est. Closing Costs &amp; Discount Points</t>
  </si>
  <si>
    <t>22. Funding Fee</t>
  </si>
  <si>
    <t>23. Total Costs</t>
  </si>
  <si>
    <t>24. Seller-paid costs</t>
  </si>
  <si>
    <t>25. Other credits</t>
  </si>
  <si>
    <t>26. Base Loan Amount (excluding Funding Fee financed)</t>
  </si>
  <si>
    <t>27. Funding Fee financed</t>
  </si>
  <si>
    <t>28. Total Credits</t>
  </si>
  <si>
    <t>29. Cash from Borrower</t>
  </si>
  <si>
    <t>1. Desired Loan Amount</t>
  </si>
  <si>
    <t>4. County Limit</t>
  </si>
  <si>
    <t>5. Maximum Potential Guaranty</t>
  </si>
  <si>
    <t>6. Less Previous Used Entitlement Not Restorable</t>
  </si>
  <si>
    <t>7. Available Entitlement &amp; Guaranty</t>
  </si>
  <si>
    <t>8. Guaranty Shortfall</t>
  </si>
  <si>
    <t>9. Available Equity</t>
  </si>
  <si>
    <t>10. Required Investment</t>
  </si>
  <si>
    <t>11. Max Allowable Base Loan Amount for this Transaction</t>
  </si>
  <si>
    <t>12. Base Loan Amount before Funding Fee</t>
  </si>
  <si>
    <t>13. Type of Veteran</t>
  </si>
  <si>
    <t>14. Total Note Loan Amount</t>
  </si>
  <si>
    <t>15. Refinance Payoff</t>
  </si>
  <si>
    <t>16. Est. Prepaids</t>
  </si>
  <si>
    <t>17. Est. Closing Costs &amp; Discount Points</t>
  </si>
  <si>
    <t>18. Funding Fee</t>
  </si>
  <si>
    <t>19. Total Costs</t>
  </si>
  <si>
    <t>20. Seller-paid costs</t>
  </si>
  <si>
    <t>21. Other credits</t>
  </si>
  <si>
    <t>22. Base Loan Amount (excluding Funding Fee financed)</t>
  </si>
  <si>
    <t>23. Funding Fee financed</t>
  </si>
  <si>
    <t>24. Total Credits</t>
  </si>
  <si>
    <t>25. Cash from Borrower</t>
  </si>
  <si>
    <t>VA Funding Fee %</t>
  </si>
  <si>
    <t>VA Funding Fee $</t>
  </si>
  <si>
    <t>ADAMS - CO</t>
  </si>
  <si>
    <t>ADAMS - ID</t>
  </si>
  <si>
    <t>BENTON - OR</t>
  </si>
  <si>
    <t>BENTON - WA</t>
  </si>
  <si>
    <t>BUTTE - ID</t>
  </si>
  <si>
    <t>CARBON - UT</t>
  </si>
  <si>
    <t>CARBON - WY</t>
  </si>
  <si>
    <t>COLUMBIA - WA</t>
  </si>
  <si>
    <t>COLUMBIA - OR</t>
  </si>
  <si>
    <t>GARFIELD - CO</t>
  </si>
  <si>
    <t>JEFFERSON - CO</t>
  </si>
  <si>
    <t>LAKE - CO</t>
  </si>
  <si>
    <t>LINCOLN - ID</t>
  </si>
  <si>
    <t>PARK - CO</t>
  </si>
  <si>
    <t>SAN JUAN - WA</t>
  </si>
  <si>
    <t>SUMMIT - UT</t>
  </si>
  <si>
    <t>Funding Fee - Purchase</t>
  </si>
  <si>
    <t>Type of Veteran</t>
  </si>
  <si>
    <t>≥ 5%</t>
  </si>
  <si>
    <t>≥ 10%</t>
  </si>
  <si>
    <t>3. Required 25% Coverage (based on Appraised Value)</t>
  </si>
  <si>
    <t>Down</t>
  </si>
  <si>
    <t>ADAMS - WA</t>
  </si>
  <si>
    <t>BUTTE - CA</t>
  </si>
  <si>
    <t>ORANGE - CA</t>
  </si>
  <si>
    <t>All</t>
  </si>
  <si>
    <t>ALL</t>
  </si>
  <si>
    <t>SANTA CRUZ - AZ</t>
  </si>
  <si>
    <t>SANTA CRUZ - CA</t>
  </si>
  <si>
    <t>DOUGLAS - CO</t>
  </si>
  <si>
    <t>DOUGLAS - NV</t>
  </si>
  <si>
    <t>DOUGLAS - OR</t>
  </si>
  <si>
    <t>DOUGLAS - WA</t>
  </si>
  <si>
    <t>MORGAN - CO</t>
  </si>
  <si>
    <t>MORGAN - UT</t>
  </si>
  <si>
    <t>KING - WA</t>
  </si>
  <si>
    <t>KING - TX</t>
  </si>
  <si>
    <t>Funding Fee Table - Loans Funding after December 31, 2019</t>
  </si>
  <si>
    <t>ONLY USE THIS WORKSHEET WHEN THE VETERAN HAS PARTIAL ENTITLEMENT</t>
  </si>
  <si>
    <t>(Complete highlighted boxes only - Revised 03/03/20)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</si>
</sst>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00%"/>
  </numFmts>
  <fonts count="2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</font>
    <font>
      <b/>
      <sz val="14"/>
      <name val="Arial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1"/>
      <color rgb="FF4F4F4F"/>
      <name val="Calibri"/>
      <family val="2"/>
      <scheme val="minor"/>
    </font>
    <font>
      <sz val="11"/>
      <color rgb="FF4F4F4F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DD4B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1" fillId="0" borderId="1"/>
    <xf numFmtId="0" fontId="1" fillId="0" borderId="1"/>
  </cellStyleXfs>
  <cellXfs count="151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6" fillId="0" borderId="0" xfId="0" applyFont="1" applyProtection="1"/>
    <xf numFmtId="0" fontId="8" fillId="0" borderId="1" xfId="0" applyFont="1" applyBorder="1" applyAlignment="1" applyProtection="1">
      <alignment horizontal="left" vertical="top"/>
    </xf>
    <xf numFmtId="0" fontId="2" fillId="0" borderId="0" xfId="0" applyFont="1" applyProtection="1"/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right"/>
    </xf>
    <xf numFmtId="0" fontId="4" fillId="0" borderId="1" xfId="0" applyFont="1" applyBorder="1" applyProtection="1"/>
    <xf numFmtId="0" fontId="7" fillId="0" borderId="8" xfId="0" applyFont="1" applyBorder="1" applyProtection="1"/>
    <xf numFmtId="0" fontId="4" fillId="0" borderId="9" xfId="0" applyFont="1" applyBorder="1" applyProtection="1"/>
    <xf numFmtId="0" fontId="10" fillId="0" borderId="10" xfId="0" applyFont="1" applyBorder="1" applyAlignment="1" applyProtection="1">
      <alignment horizontal="left" vertical="top"/>
    </xf>
    <xf numFmtId="0" fontId="4" fillId="0" borderId="6" xfId="0" applyFont="1" applyBorder="1" applyProtection="1"/>
    <xf numFmtId="0" fontId="8" fillId="0" borderId="11" xfId="0" applyFont="1" applyBorder="1" applyAlignment="1" applyProtection="1">
      <alignment horizontal="left" vertical="top"/>
    </xf>
    <xf numFmtId="0" fontId="8" fillId="0" borderId="12" xfId="0" applyFont="1" applyBorder="1" applyAlignment="1" applyProtection="1">
      <alignment horizontal="right" vertical="top"/>
    </xf>
    <xf numFmtId="0" fontId="4" fillId="0" borderId="12" xfId="0" applyFont="1" applyBorder="1" applyProtection="1"/>
    <xf numFmtId="0" fontId="6" fillId="0" borderId="13" xfId="0" applyFont="1" applyBorder="1" applyProtection="1"/>
    <xf numFmtId="0" fontId="6" fillId="0" borderId="7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right"/>
    </xf>
    <xf numFmtId="0" fontId="9" fillId="0" borderId="10" xfId="0" applyFont="1" applyBorder="1" applyAlignment="1" applyProtection="1">
      <alignment horizontal="left" vertical="top"/>
    </xf>
    <xf numFmtId="0" fontId="11" fillId="0" borderId="11" xfId="0" applyFont="1" applyBorder="1" applyAlignment="1" applyProtection="1">
      <alignment horizontal="left" vertical="top"/>
    </xf>
    <xf numFmtId="0" fontId="7" fillId="0" borderId="12" xfId="0" applyFont="1" applyBorder="1" applyProtection="1"/>
    <xf numFmtId="0" fontId="7" fillId="0" borderId="12" xfId="0" applyFont="1" applyBorder="1" applyAlignment="1" applyProtection="1">
      <alignment horizontal="right"/>
    </xf>
    <xf numFmtId="44" fontId="5" fillId="0" borderId="12" xfId="1" applyFont="1" applyBorder="1" applyAlignment="1" applyProtection="1">
      <alignment horizontal="center"/>
    </xf>
    <xf numFmtId="0" fontId="4" fillId="0" borderId="13" xfId="0" applyFont="1" applyBorder="1" applyProtection="1"/>
    <xf numFmtId="0" fontId="3" fillId="0" borderId="0" xfId="0" applyFont="1" applyAlignment="1" applyProtection="1"/>
    <xf numFmtId="0" fontId="6" fillId="0" borderId="1" xfId="0" applyFont="1" applyBorder="1" applyAlignment="1" applyProtection="1"/>
    <xf numFmtId="0" fontId="6" fillId="0" borderId="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2" fillId="0" borderId="1" xfId="7" applyFont="1" applyProtection="1"/>
    <xf numFmtId="0" fontId="12" fillId="0" borderId="6" xfId="7" applyFont="1" applyBorder="1" applyProtection="1"/>
    <xf numFmtId="0" fontId="12" fillId="0" borderId="1" xfId="7" applyFont="1" applyBorder="1" applyProtection="1"/>
    <xf numFmtId="0" fontId="12" fillId="0" borderId="1" xfId="7" applyFont="1" applyBorder="1" applyAlignment="1" applyProtection="1">
      <alignment horizontal="right"/>
    </xf>
    <xf numFmtId="0" fontId="12" fillId="0" borderId="10" xfId="7" applyFont="1" applyBorder="1" applyProtection="1"/>
    <xf numFmtId="0" fontId="13" fillId="0" borderId="10" xfId="7" applyFont="1" applyBorder="1" applyAlignment="1" applyProtection="1">
      <alignment horizontal="left" vertical="top"/>
    </xf>
    <xf numFmtId="0" fontId="1" fillId="0" borderId="6" xfId="7" applyBorder="1" applyProtection="1"/>
    <xf numFmtId="0" fontId="1" fillId="0" borderId="11" xfId="7" applyBorder="1" applyProtection="1"/>
    <xf numFmtId="0" fontId="1" fillId="0" borderId="12" xfId="7" applyBorder="1" applyProtection="1"/>
    <xf numFmtId="0" fontId="1" fillId="0" borderId="13" xfId="7" applyBorder="1" applyProtection="1"/>
    <xf numFmtId="0" fontId="14" fillId="0" borderId="10" xfId="7" applyFont="1" applyBorder="1" applyProtection="1"/>
    <xf numFmtId="164" fontId="4" fillId="0" borderId="0" xfId="2" applyNumberFormat="1" applyFont="1" applyProtection="1"/>
    <xf numFmtId="0" fontId="13" fillId="0" borderId="7" xfId="7" applyFont="1" applyBorder="1" applyAlignment="1" applyProtection="1">
      <alignment horizontal="left" vertical="top"/>
    </xf>
    <xf numFmtId="0" fontId="12" fillId="0" borderId="8" xfId="7" applyFont="1" applyBorder="1" applyProtection="1"/>
    <xf numFmtId="0" fontId="1" fillId="0" borderId="8" xfId="7" applyBorder="1" applyProtection="1"/>
    <xf numFmtId="0" fontId="1" fillId="0" borderId="9" xfId="7" applyBorder="1" applyProtection="1"/>
    <xf numFmtId="0" fontId="12" fillId="0" borderId="11" xfId="7" applyFont="1" applyBorder="1" applyProtection="1"/>
    <xf numFmtId="0" fontId="12" fillId="0" borderId="12" xfId="7" applyFont="1" applyBorder="1" applyProtection="1"/>
    <xf numFmtId="0" fontId="12" fillId="0" borderId="12" xfId="7" applyFont="1" applyBorder="1" applyAlignment="1" applyProtection="1">
      <alignment horizontal="right"/>
    </xf>
    <xf numFmtId="0" fontId="12" fillId="0" borderId="13" xfId="7" applyFont="1" applyBorder="1" applyProtection="1"/>
    <xf numFmtId="0" fontId="11" fillId="0" borderId="1" xfId="0" applyFont="1" applyBorder="1" applyAlignment="1" applyProtection="1">
      <alignment horizontal="left" vertical="top"/>
    </xf>
    <xf numFmtId="44" fontId="5" fillId="0" borderId="1" xfId="1" applyFont="1" applyBorder="1" applyAlignment="1" applyProtection="1">
      <alignment horizontal="center"/>
    </xf>
    <xf numFmtId="0" fontId="1" fillId="0" borderId="1" xfId="7" applyProtection="1"/>
    <xf numFmtId="0" fontId="17" fillId="0" borderId="14" xfId="0" applyFont="1" applyFill="1" applyBorder="1" applyAlignment="1">
      <alignment horizontal="left" vertical="center"/>
    </xf>
    <xf numFmtId="6" fontId="17" fillId="0" borderId="14" xfId="0" applyNumberFormat="1" applyFont="1" applyFill="1" applyBorder="1" applyAlignment="1">
      <alignment horizontal="center" vertical="center" wrapText="1"/>
    </xf>
    <xf numFmtId="0" fontId="14" fillId="0" borderId="1" xfId="7" applyFont="1" applyBorder="1" applyProtection="1"/>
    <xf numFmtId="0" fontId="14" fillId="0" borderId="1" xfId="7" applyFont="1" applyBorder="1" applyAlignment="1" applyProtection="1">
      <alignment horizontal="right"/>
    </xf>
    <xf numFmtId="0" fontId="14" fillId="0" borderId="6" xfId="7" applyFont="1" applyBorder="1" applyProtection="1"/>
    <xf numFmtId="0" fontId="14" fillId="0" borderId="1" xfId="7" applyFont="1" applyProtection="1"/>
    <xf numFmtId="0" fontId="18" fillId="0" borderId="0" xfId="0" applyFont="1" applyProtection="1"/>
    <xf numFmtId="0" fontId="15" fillId="0" borderId="1" xfId="0" applyFont="1" applyBorder="1" applyProtection="1"/>
    <xf numFmtId="0" fontId="15" fillId="0" borderId="1" xfId="0" applyFont="1" applyBorder="1" applyAlignment="1" applyProtection="1">
      <alignment horizontal="right"/>
    </xf>
    <xf numFmtId="0" fontId="19" fillId="0" borderId="6" xfId="0" applyFont="1" applyBorder="1" applyProtection="1"/>
    <xf numFmtId="0" fontId="19" fillId="0" borderId="0" xfId="0" applyFont="1" applyProtection="1"/>
    <xf numFmtId="0" fontId="0" fillId="0" borderId="0" xfId="0" applyFont="1" applyProtection="1"/>
    <xf numFmtId="0" fontId="18" fillId="0" borderId="15" xfId="0" applyFont="1" applyBorder="1"/>
    <xf numFmtId="10" fontId="7" fillId="0" borderId="2" xfId="2" applyNumberFormat="1" applyFont="1" applyBorder="1" applyProtection="1"/>
    <xf numFmtId="0" fontId="4" fillId="0" borderId="1" xfId="0" applyFont="1" applyBorder="1" applyAlignment="1" applyProtection="1">
      <alignment horizontal="right"/>
    </xf>
    <xf numFmtId="0" fontId="20" fillId="0" borderId="1" xfId="0" applyFont="1" applyBorder="1" applyAlignment="1" applyProtection="1">
      <alignment horizontal="right"/>
    </xf>
    <xf numFmtId="0" fontId="16" fillId="0" borderId="14" xfId="0" applyFont="1" applyFill="1" applyBorder="1" applyAlignment="1">
      <alignment horizontal="left" vertical="center"/>
    </xf>
    <xf numFmtId="0" fontId="21" fillId="0" borderId="1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/>
    </xf>
    <xf numFmtId="44" fontId="7" fillId="0" borderId="2" xfId="1" applyFont="1" applyBorder="1" applyProtection="1"/>
    <xf numFmtId="44" fontId="15" fillId="0" borderId="1" xfId="1" applyFont="1" applyBorder="1" applyAlignment="1" applyProtection="1">
      <alignment horizontal="center"/>
    </xf>
    <xf numFmtId="10" fontId="7" fillId="0" borderId="2" xfId="5" applyNumberFormat="1" applyFont="1" applyBorder="1" applyProtection="1"/>
    <xf numFmtId="10" fontId="15" fillId="0" borderId="2" xfId="5" applyNumberFormat="1" applyFont="1" applyBorder="1" applyProtection="1"/>
    <xf numFmtId="0" fontId="14" fillId="0" borderId="1" xfId="7" applyFont="1" applyBorder="1" applyAlignment="1" applyProtection="1"/>
    <xf numFmtId="10" fontId="12" fillId="0" borderId="1" xfId="7" applyNumberFormat="1" applyFont="1" applyBorder="1" applyAlignment="1" applyProtection="1"/>
    <xf numFmtId="0" fontId="0" fillId="0" borderId="15" xfId="0" applyBorder="1" applyAlignment="1">
      <alignment horizontal="right"/>
    </xf>
    <xf numFmtId="10" fontId="0" fillId="0" borderId="15" xfId="5" applyNumberFormat="1" applyFont="1" applyBorder="1"/>
    <xf numFmtId="0" fontId="18" fillId="0" borderId="25" xfId="0" applyFont="1" applyBorder="1"/>
    <xf numFmtId="0" fontId="0" fillId="0" borderId="25" xfId="0" applyBorder="1"/>
    <xf numFmtId="10" fontId="18" fillId="0" borderId="28" xfId="0" applyNumberFormat="1" applyFont="1" applyBorder="1" applyAlignment="1">
      <alignment horizontal="right"/>
    </xf>
    <xf numFmtId="9" fontId="18" fillId="0" borderId="16" xfId="0" applyNumberFormat="1" applyFont="1" applyBorder="1" applyAlignment="1">
      <alignment horizontal="right"/>
    </xf>
    <xf numFmtId="9" fontId="18" fillId="0" borderId="17" xfId="0" applyNumberFormat="1" applyFont="1" applyBorder="1" applyAlignment="1">
      <alignment horizontal="right"/>
    </xf>
    <xf numFmtId="9" fontId="18" fillId="0" borderId="18" xfId="0" applyNumberFormat="1" applyFont="1" applyBorder="1" applyAlignment="1">
      <alignment horizontal="right"/>
    </xf>
    <xf numFmtId="10" fontId="0" fillId="0" borderId="21" xfId="5" applyNumberFormat="1" applyFont="1" applyBorder="1"/>
    <xf numFmtId="10" fontId="0" fillId="0" borderId="22" xfId="5" applyNumberFormat="1" applyFont="1" applyBorder="1"/>
    <xf numFmtId="10" fontId="0" fillId="0" borderId="23" xfId="5" applyNumberFormat="1" applyFont="1" applyBorder="1"/>
    <xf numFmtId="10" fontId="0" fillId="0" borderId="19" xfId="5" applyNumberFormat="1" applyFont="1" applyFill="1" applyBorder="1"/>
    <xf numFmtId="10" fontId="0" fillId="0" borderId="15" xfId="5" applyNumberFormat="1" applyFont="1" applyFill="1" applyBorder="1"/>
    <xf numFmtId="10" fontId="0" fillId="0" borderId="20" xfId="5" applyNumberFormat="1" applyFont="1" applyFill="1" applyBorder="1"/>
    <xf numFmtId="10" fontId="0" fillId="0" borderId="28" xfId="0" applyNumberFormat="1" applyFill="1" applyBorder="1"/>
    <xf numFmtId="0" fontId="22" fillId="2" borderId="3" xfId="0" applyFont="1" applyFill="1" applyBorder="1" applyAlignment="1" applyProtection="1">
      <alignment horizontal="left"/>
      <protection locked="0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4" xfId="0" applyFont="1" applyFill="1" applyBorder="1" applyAlignment="1" applyProtection="1">
      <alignment horizontal="left"/>
      <protection locked="0"/>
    </xf>
    <xf numFmtId="44" fontId="7" fillId="2" borderId="3" xfId="1" applyFont="1" applyFill="1" applyBorder="1" applyAlignment="1" applyProtection="1">
      <alignment horizontal="right"/>
      <protection locked="0"/>
    </xf>
    <xf numFmtId="44" fontId="7" fillId="2" borderId="4" xfId="1" applyFont="1" applyFill="1" applyBorder="1" applyAlignment="1" applyProtection="1">
      <alignment horizontal="right"/>
      <protection locked="0"/>
    </xf>
    <xf numFmtId="44" fontId="12" fillId="0" borderId="3" xfId="4" applyFont="1" applyBorder="1" applyAlignment="1" applyProtection="1">
      <alignment horizontal="center"/>
    </xf>
    <xf numFmtId="44" fontId="12" fillId="0" borderId="4" xfId="4" applyFont="1" applyBorder="1" applyAlignment="1" applyProtection="1">
      <alignment horizontal="center"/>
    </xf>
    <xf numFmtId="44" fontId="14" fillId="0" borderId="3" xfId="4" applyFont="1" applyBorder="1" applyAlignment="1" applyProtection="1">
      <alignment horizontal="center"/>
    </xf>
    <xf numFmtId="44" fontId="14" fillId="0" borderId="4" xfId="4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4" fillId="2" borderId="5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14" fontId="4" fillId="2" borderId="3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44" fontId="7" fillId="0" borderId="3" xfId="1" applyFont="1" applyBorder="1" applyAlignment="1" applyProtection="1">
      <alignment horizontal="center"/>
    </xf>
    <xf numFmtId="44" fontId="7" fillId="0" borderId="4" xfId="1" applyFont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5" fillId="0" borderId="1" xfId="3" applyFont="1" applyAlignment="1" applyProtection="1">
      <alignment horizontal="center"/>
    </xf>
    <xf numFmtId="0" fontId="6" fillId="0" borderId="1" xfId="6" applyFont="1" applyBorder="1" applyAlignment="1" applyProtection="1">
      <alignment horizontal="center"/>
    </xf>
    <xf numFmtId="44" fontId="7" fillId="2" borderId="3" xfId="1" applyFont="1" applyFill="1" applyBorder="1" applyAlignment="1" applyProtection="1">
      <alignment horizontal="center"/>
      <protection locked="0"/>
    </xf>
    <xf numFmtId="44" fontId="7" fillId="2" borderId="5" xfId="1" applyFont="1" applyFill="1" applyBorder="1" applyAlignment="1" applyProtection="1">
      <alignment horizontal="center"/>
      <protection locked="0"/>
    </xf>
    <xf numFmtId="44" fontId="7" fillId="2" borderId="4" xfId="1" applyFont="1" applyFill="1" applyBorder="1" applyAlignment="1" applyProtection="1">
      <alignment horizontal="center"/>
      <protection locked="0"/>
    </xf>
    <xf numFmtId="10" fontId="1" fillId="0" borderId="15" xfId="7" applyNumberFormat="1" applyBorder="1" applyAlignment="1" applyProtection="1">
      <alignment horizontal="center"/>
    </xf>
    <xf numFmtId="10" fontId="1" fillId="0" borderId="20" xfId="7" applyNumberFormat="1" applyBorder="1" applyAlignment="1" applyProtection="1">
      <alignment horizontal="center"/>
    </xf>
    <xf numFmtId="0" fontId="18" fillId="0" borderId="17" xfId="7" applyFont="1" applyBorder="1" applyAlignment="1" applyProtection="1">
      <alignment horizontal="center"/>
    </xf>
    <xf numFmtId="0" fontId="18" fillId="0" borderId="18" xfId="7" applyFont="1" applyBorder="1" applyAlignment="1" applyProtection="1">
      <alignment horizontal="center"/>
    </xf>
    <xf numFmtId="44" fontId="7" fillId="0" borderId="3" xfId="1" applyNumberFormat="1" applyFont="1" applyBorder="1" applyAlignment="1" applyProtection="1">
      <alignment horizontal="center"/>
    </xf>
    <xf numFmtId="44" fontId="15" fillId="0" borderId="3" xfId="1" applyFont="1" applyBorder="1" applyAlignment="1" applyProtection="1">
      <alignment horizontal="center"/>
    </xf>
    <xf numFmtId="44" fontId="15" fillId="0" borderId="4" xfId="1" applyFont="1" applyBorder="1" applyAlignment="1" applyProtection="1">
      <alignment horizontal="center"/>
    </xf>
    <xf numFmtId="0" fontId="12" fillId="0" borderId="19" xfId="7" applyFont="1" applyBorder="1" applyAlignment="1" applyProtection="1">
      <alignment horizontal="center" vertical="center"/>
    </xf>
    <xf numFmtId="0" fontId="12" fillId="0" borderId="15" xfId="7" applyFont="1" applyBorder="1" applyAlignment="1" applyProtection="1">
      <alignment horizontal="center" vertical="center"/>
    </xf>
    <xf numFmtId="0" fontId="12" fillId="0" borderId="21" xfId="7" applyFont="1" applyBorder="1" applyAlignment="1" applyProtection="1">
      <alignment horizontal="center" vertical="center"/>
    </xf>
    <xf numFmtId="0" fontId="12" fillId="0" borderId="22" xfId="7" applyFont="1" applyBorder="1" applyAlignment="1" applyProtection="1">
      <alignment horizontal="center" vertical="center"/>
    </xf>
    <xf numFmtId="10" fontId="12" fillId="0" borderId="15" xfId="7" applyNumberFormat="1" applyFont="1" applyBorder="1" applyAlignment="1" applyProtection="1">
      <alignment horizontal="center"/>
    </xf>
    <xf numFmtId="10" fontId="12" fillId="0" borderId="22" xfId="7" applyNumberFormat="1" applyFont="1" applyBorder="1" applyAlignment="1" applyProtection="1">
      <alignment horizontal="center"/>
    </xf>
    <xf numFmtId="0" fontId="12" fillId="0" borderId="15" xfId="7" applyFont="1" applyBorder="1" applyAlignment="1" applyProtection="1">
      <alignment horizontal="center"/>
    </xf>
    <xf numFmtId="0" fontId="12" fillId="0" borderId="22" xfId="7" applyFont="1" applyBorder="1" applyAlignment="1" applyProtection="1">
      <alignment horizontal="center"/>
    </xf>
    <xf numFmtId="0" fontId="14" fillId="0" borderId="16" xfId="7" applyFont="1" applyBorder="1" applyAlignment="1" applyProtection="1">
      <alignment horizontal="center"/>
    </xf>
    <xf numFmtId="0" fontId="14" fillId="0" borderId="17" xfId="7" applyFont="1" applyBorder="1" applyAlignment="1" applyProtection="1">
      <alignment horizontal="center"/>
    </xf>
    <xf numFmtId="10" fontId="1" fillId="0" borderId="22" xfId="7" applyNumberFormat="1" applyBorder="1" applyAlignment="1" applyProtection="1">
      <alignment horizontal="center"/>
    </xf>
    <xf numFmtId="10" fontId="1" fillId="0" borderId="23" xfId="7" applyNumberFormat="1" applyBorder="1" applyAlignment="1" applyProtection="1">
      <alignment horizontal="center"/>
    </xf>
    <xf numFmtId="10" fontId="12" fillId="0" borderId="26" xfId="7" applyNumberFormat="1" applyFont="1" applyBorder="1" applyAlignment="1" applyProtection="1">
      <alignment horizontal="center" vertical="center"/>
    </xf>
    <xf numFmtId="10" fontId="12" fillId="0" borderId="29" xfId="7" applyNumberFormat="1" applyFont="1" applyBorder="1" applyAlignment="1" applyProtection="1">
      <alignment horizontal="center" vertical="center"/>
    </xf>
    <xf numFmtId="10" fontId="1" fillId="0" borderId="1" xfId="7" applyNumberFormat="1" applyBorder="1" applyAlignment="1" applyProtection="1">
      <alignment horizontal="center"/>
    </xf>
    <xf numFmtId="10" fontId="12" fillId="0" borderId="27" xfId="7" applyNumberFormat="1" applyFont="1" applyBorder="1" applyAlignment="1" applyProtection="1">
      <alignment horizontal="center" vertical="center"/>
    </xf>
    <xf numFmtId="0" fontId="18" fillId="0" borderId="1" xfId="7" applyFont="1" applyBorder="1" applyAlignment="1" applyProtection="1">
      <alignment horizontal="center"/>
    </xf>
    <xf numFmtId="0" fontId="18" fillId="0" borderId="3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21" fillId="0" borderId="1" xfId="0" applyFont="1" applyBorder="1" applyAlignment="1" applyProtection="1">
      <alignment horizontal="center"/>
    </xf>
  </cellXfs>
  <cellStyles count="8">
    <cellStyle name="Currency" xfId="1" builtinId="4"/>
    <cellStyle name="Currency 2" xfId="4"/>
    <cellStyle name="Normal" xfId="0" builtinId="0"/>
    <cellStyle name="Normal 2" xfId="3"/>
    <cellStyle name="Normal 3" xfId="6"/>
    <cellStyle name="Normal 4" xfId="7"/>
    <cellStyle name="Percent" xfId="2" builtinId="5"/>
    <cellStyle name="Percent 2" xfId="5"/>
  </cellStyles>
  <dxfs count="0"/>
  <tableStyles count="0" defaultTableStyle="TableStyleMedium2" defaultPivotStyle="PivotStyleLight16"/>
  <colors>
    <mruColors>
      <color rgb="FFDAD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482486</xdr:colOff>
      <xdr:row>1</xdr:row>
      <xdr:rowOff>274637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2408" cy="457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</xdr:row>
          <xdr:rowOff>180975</xdr:rowOff>
        </xdr:from>
        <xdr:to>
          <xdr:col>0</xdr:col>
          <xdr:colOff>1200150</xdr:colOff>
          <xdr:row>4</xdr:row>
          <xdr:rowOff>9525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  <xdr:twoCellAnchor>
    <xdr:from>
      <xdr:col>12</xdr:col>
      <xdr:colOff>604630</xdr:colOff>
      <xdr:row>33</xdr:row>
      <xdr:rowOff>122464</xdr:rowOff>
    </xdr:from>
    <xdr:to>
      <xdr:col>13</xdr:col>
      <xdr:colOff>322489</xdr:colOff>
      <xdr:row>45</xdr:row>
      <xdr:rowOff>115956</xdr:rowOff>
    </xdr:to>
    <xdr:grpSp>
      <xdr:nvGrpSpPr>
        <xdr:cNvPr id="22" name="Group 21"/>
        <xdr:cNvGrpSpPr/>
      </xdr:nvGrpSpPr>
      <xdr:grpSpPr>
        <a:xfrm>
          <a:off x="8083826" y="6483507"/>
          <a:ext cx="330772" cy="2320906"/>
          <a:chOff x="8074235" y="6459096"/>
          <a:chExt cx="329465" cy="2314584"/>
        </a:xfrm>
      </xdr:grpSpPr>
      <xdr:cxnSp macro="">
        <xdr:nvCxnSpPr>
          <xdr:cNvPr id="4" name="Straight Connector 3"/>
          <xdr:cNvCxnSpPr/>
        </xdr:nvCxnSpPr>
        <xdr:spPr>
          <a:xfrm>
            <a:off x="8074235" y="8773680"/>
            <a:ext cx="32674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/>
          <xdr:cNvCxnSpPr/>
        </xdr:nvCxnSpPr>
        <xdr:spPr>
          <a:xfrm>
            <a:off x="8394176" y="7762875"/>
            <a:ext cx="0" cy="101050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>
            <a:off x="8390094" y="6459096"/>
            <a:ext cx="0" cy="104724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>
            <a:off x="8076956" y="6462113"/>
            <a:ext cx="32674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472</xdr:colOff>
      <xdr:row>29</xdr:row>
      <xdr:rowOff>124120</xdr:rowOff>
    </xdr:from>
    <xdr:to>
      <xdr:col>13</xdr:col>
      <xdr:colOff>332014</xdr:colOff>
      <xdr:row>33</xdr:row>
      <xdr:rowOff>81643</xdr:rowOff>
    </xdr:to>
    <xdr:grpSp>
      <xdr:nvGrpSpPr>
        <xdr:cNvPr id="21" name="Group 20"/>
        <xdr:cNvGrpSpPr/>
      </xdr:nvGrpSpPr>
      <xdr:grpSpPr>
        <a:xfrm>
          <a:off x="8092581" y="5681750"/>
          <a:ext cx="331542" cy="760936"/>
          <a:chOff x="8076311" y="5614602"/>
          <a:chExt cx="331542" cy="753541"/>
        </a:xfrm>
      </xdr:grpSpPr>
      <xdr:cxnSp macro="">
        <xdr:nvCxnSpPr>
          <xdr:cNvPr id="15" name="Straight Connector 14"/>
          <xdr:cNvCxnSpPr/>
        </xdr:nvCxnSpPr>
        <xdr:spPr>
          <a:xfrm>
            <a:off x="8080394" y="6367078"/>
            <a:ext cx="32745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>
            <a:off x="8076311" y="5614602"/>
            <a:ext cx="32745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>
            <a:off x="8394247" y="5622472"/>
            <a:ext cx="0" cy="24220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>
            <a:off x="8403772" y="6033407"/>
            <a:ext cx="0" cy="334736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482486</xdr:colOff>
      <xdr:row>1</xdr:row>
      <xdr:rowOff>274637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1786" cy="4556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</xdr:row>
          <xdr:rowOff>180975</xdr:rowOff>
        </xdr:from>
        <xdr:to>
          <xdr:col>0</xdr:col>
          <xdr:colOff>1200150</xdr:colOff>
          <xdr:row>4</xdr:row>
          <xdr:rowOff>9525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  <xdr:twoCellAnchor>
    <xdr:from>
      <xdr:col>13</xdr:col>
      <xdr:colOff>4555</xdr:colOff>
      <xdr:row>31</xdr:row>
      <xdr:rowOff>80568</xdr:rowOff>
    </xdr:from>
    <xdr:to>
      <xdr:col>13</xdr:col>
      <xdr:colOff>332014</xdr:colOff>
      <xdr:row>31</xdr:row>
      <xdr:rowOff>80568</xdr:rowOff>
    </xdr:to>
    <xdr:cxnSp macro="">
      <xdr:nvCxnSpPr>
        <xdr:cNvPr id="4" name="Straight Connector 3"/>
        <xdr:cNvCxnSpPr/>
      </xdr:nvCxnSpPr>
      <xdr:spPr>
        <a:xfrm>
          <a:off x="8024605" y="6043218"/>
          <a:ext cx="32745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472</xdr:colOff>
      <xdr:row>27</xdr:row>
      <xdr:rowOff>124120</xdr:rowOff>
    </xdr:from>
    <xdr:to>
      <xdr:col>13</xdr:col>
      <xdr:colOff>327931</xdr:colOff>
      <xdr:row>27</xdr:row>
      <xdr:rowOff>124120</xdr:rowOff>
    </xdr:to>
    <xdr:cxnSp macro="">
      <xdr:nvCxnSpPr>
        <xdr:cNvPr id="5" name="Straight Connector 4"/>
        <xdr:cNvCxnSpPr/>
      </xdr:nvCxnSpPr>
      <xdr:spPr>
        <a:xfrm>
          <a:off x="8020522" y="5286670"/>
          <a:ext cx="32745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318408</xdr:colOff>
      <xdr:row>27</xdr:row>
      <xdr:rowOff>132067</xdr:rowOff>
    </xdr:from>
    <xdr:to>
      <xdr:col>13</xdr:col>
      <xdr:colOff>318408</xdr:colOff>
      <xdr:row>29</xdr:row>
      <xdr:rowOff>3934</xdr:rowOff>
    </xdr:to>
    <xdr:cxnSp macro="">
      <xdr:nvCxnSpPr>
        <xdr:cNvPr id="6" name="Straight Connector 5"/>
        <xdr:cNvCxnSpPr/>
      </xdr:nvCxnSpPr>
      <xdr:spPr>
        <a:xfrm>
          <a:off x="8338458" y="5294617"/>
          <a:ext cx="0" cy="24334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327933</xdr:colOff>
      <xdr:row>29</xdr:row>
      <xdr:rowOff>174318</xdr:rowOff>
    </xdr:from>
    <xdr:to>
      <xdr:col>13</xdr:col>
      <xdr:colOff>327933</xdr:colOff>
      <xdr:row>31</xdr:row>
      <xdr:rowOff>81643</xdr:rowOff>
    </xdr:to>
    <xdr:cxnSp macro="">
      <xdr:nvCxnSpPr>
        <xdr:cNvPr id="7" name="Straight Connector 6"/>
        <xdr:cNvCxnSpPr/>
      </xdr:nvCxnSpPr>
      <xdr:spPr>
        <a:xfrm>
          <a:off x="8347983" y="5708343"/>
          <a:ext cx="0" cy="335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entp.hud.gov/idapp/html/hicostlook.cfm" TargetMode="External"/><Relationship Id="rId1" Type="http://schemas.openxmlformats.org/officeDocument/2006/relationships/hyperlink" Target="https://entp.hud.gov/idapp/html/hicostlook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87"/>
  <sheetViews>
    <sheetView showGridLines="0" tabSelected="1" zoomScale="115" zoomScaleNormal="115" workbookViewId="0">
      <selection activeCell="B7" sqref="B7:C7"/>
    </sheetView>
  </sheetViews>
  <sheetFormatPr defaultRowHeight="15" x14ac:dyDescent="0.25"/>
  <cols>
    <col min="1" max="1" width="20.5703125" style="2" customWidth="1"/>
    <col min="2" max="4" width="9.7109375" style="2" customWidth="1"/>
    <col min="5" max="6" width="8.28515625" style="2" customWidth="1"/>
    <col min="7" max="7" width="13.7109375" style="2" customWidth="1"/>
    <col min="8" max="8" width="8.28515625" style="2" customWidth="1"/>
    <col min="9" max="10" width="8.7109375" style="2" customWidth="1"/>
    <col min="11" max="11" width="3.7109375" style="2" customWidth="1"/>
    <col min="12" max="12" width="2.7109375" style="2" customWidth="1"/>
    <col min="13" max="15" width="9.140625" style="2" customWidth="1"/>
    <col min="16" max="16384" width="9.140625" style="2"/>
  </cols>
  <sheetData>
    <row r="1" spans="1:15" ht="14.25" customHeight="1" x14ac:dyDescent="0.3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"/>
      <c r="M1" s="1"/>
      <c r="N1" s="1"/>
    </row>
    <row r="2" spans="1:15" ht="23.25" x14ac:dyDescent="0.35">
      <c r="A2" s="27"/>
      <c r="B2" s="27"/>
      <c r="C2" s="27"/>
      <c r="D2" s="118" t="s">
        <v>552</v>
      </c>
      <c r="E2" s="118"/>
      <c r="F2" s="118"/>
      <c r="G2" s="118"/>
      <c r="H2" s="118"/>
      <c r="I2" s="118"/>
      <c r="J2" s="118"/>
      <c r="K2" s="118"/>
      <c r="L2" s="1"/>
    </row>
    <row r="3" spans="1:15" x14ac:dyDescent="0.25">
      <c r="A3" s="30"/>
      <c r="B3" s="28"/>
      <c r="C3" s="28"/>
      <c r="D3" s="119" t="s">
        <v>647</v>
      </c>
      <c r="E3" s="119"/>
      <c r="F3" s="119"/>
      <c r="G3" s="119"/>
      <c r="H3" s="119"/>
      <c r="I3" s="119"/>
      <c r="J3" s="119"/>
      <c r="K3" s="119"/>
      <c r="L3" s="1"/>
      <c r="M3" s="1"/>
      <c r="N3" s="1"/>
    </row>
    <row r="4" spans="1:15" x14ac:dyDescent="0.25">
      <c r="B4" s="30"/>
      <c r="C4" s="30"/>
      <c r="D4" s="150" t="s">
        <v>646</v>
      </c>
      <c r="E4" s="150"/>
      <c r="F4" s="150"/>
      <c r="G4" s="150"/>
      <c r="H4" s="150"/>
      <c r="I4" s="150"/>
      <c r="J4" s="150"/>
      <c r="K4" s="150"/>
      <c r="L4" s="1"/>
      <c r="M4" s="1"/>
      <c r="N4" s="1"/>
      <c r="O4" s="1"/>
    </row>
    <row r="5" spans="1:15" ht="19.5" thickBot="1" x14ac:dyDescent="0.3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"/>
      <c r="M5" s="42"/>
      <c r="N5" s="42"/>
      <c r="O5" s="42"/>
    </row>
    <row r="6" spans="1:15" ht="9.9499999999999993" customHeight="1" thickBot="1" x14ac:dyDescent="0.3">
      <c r="A6" s="19"/>
      <c r="B6" s="29"/>
      <c r="C6" s="29"/>
      <c r="D6" s="29"/>
      <c r="E6" s="29"/>
      <c r="F6" s="29"/>
      <c r="G6" s="29"/>
      <c r="H6" s="29"/>
      <c r="I6" s="29"/>
      <c r="J6" s="29"/>
      <c r="K6" s="12"/>
      <c r="L6" s="1"/>
      <c r="M6" s="42"/>
      <c r="N6" s="42"/>
      <c r="O6" s="42"/>
    </row>
    <row r="7" spans="1:15" ht="20.100000000000001" customHeight="1" thickBot="1" x14ac:dyDescent="0.3">
      <c r="A7" s="20" t="s">
        <v>2</v>
      </c>
      <c r="B7" s="114"/>
      <c r="C7" s="115"/>
      <c r="D7" s="30"/>
      <c r="E7" s="116" t="s">
        <v>3</v>
      </c>
      <c r="F7" s="117"/>
      <c r="G7" s="107"/>
      <c r="H7" s="108"/>
      <c r="I7" s="108"/>
      <c r="J7" s="109"/>
      <c r="K7" s="14"/>
      <c r="L7" s="1"/>
      <c r="M7" s="42"/>
      <c r="N7" s="42"/>
    </row>
    <row r="8" spans="1:15" ht="9.9499999999999993" customHeight="1" thickBot="1" x14ac:dyDescent="0.3">
      <c r="A8" s="13"/>
      <c r="B8" s="8"/>
      <c r="C8" s="8"/>
      <c r="D8" s="8"/>
      <c r="E8" s="8"/>
      <c r="F8" s="8"/>
      <c r="G8" s="8"/>
      <c r="H8" s="9"/>
      <c r="I8" s="10"/>
      <c r="J8" s="10"/>
      <c r="K8" s="14"/>
      <c r="L8" s="1"/>
      <c r="M8" s="1"/>
      <c r="N8" s="1"/>
    </row>
    <row r="9" spans="1:15" ht="20.100000000000001" customHeight="1" thickBot="1" x14ac:dyDescent="0.3">
      <c r="A9" s="20" t="s">
        <v>0</v>
      </c>
      <c r="B9" s="110"/>
      <c r="C9" s="111"/>
      <c r="D9" s="10"/>
      <c r="E9" s="10"/>
      <c r="F9" s="68" t="s">
        <v>1</v>
      </c>
      <c r="G9" s="107"/>
      <c r="H9" s="108"/>
      <c r="I9" s="108"/>
      <c r="J9" s="109"/>
      <c r="K9" s="14"/>
      <c r="L9" s="1"/>
      <c r="M9" s="42"/>
      <c r="N9" s="42"/>
    </row>
    <row r="10" spans="1:15" ht="9.9499999999999993" customHeight="1" thickBot="1" x14ac:dyDescent="0.35">
      <c r="A10" s="22"/>
      <c r="B10" s="23"/>
      <c r="C10" s="23"/>
      <c r="D10" s="23"/>
      <c r="E10" s="23"/>
      <c r="F10" s="23"/>
      <c r="G10" s="23"/>
      <c r="H10" s="24"/>
      <c r="I10" s="25"/>
      <c r="J10" s="25"/>
      <c r="K10" s="26"/>
      <c r="L10" s="1"/>
      <c r="M10" s="1"/>
      <c r="N10" s="1"/>
    </row>
    <row r="11" spans="1:15" ht="9.9499999999999993" customHeight="1" thickBot="1" x14ac:dyDescent="0.35">
      <c r="A11" s="51"/>
      <c r="B11" s="8"/>
      <c r="C11" s="8"/>
      <c r="D11" s="8"/>
      <c r="E11" s="8"/>
      <c r="F11" s="8"/>
      <c r="G11" s="8"/>
      <c r="H11" s="9"/>
      <c r="I11" s="52"/>
      <c r="J11" s="52"/>
      <c r="K11" s="10"/>
      <c r="L11" s="1"/>
      <c r="M11" s="1"/>
      <c r="N11" s="1"/>
    </row>
    <row r="12" spans="1:15" ht="18.75" thickBot="1" x14ac:dyDescent="0.3">
      <c r="A12" s="43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"/>
      <c r="M12" s="1"/>
      <c r="N12" s="1"/>
    </row>
    <row r="13" spans="1:15" ht="20.100000000000001" customHeight="1" thickBot="1" x14ac:dyDescent="0.3">
      <c r="A13" s="13" t="s">
        <v>554</v>
      </c>
      <c r="B13" s="8"/>
      <c r="C13" s="8"/>
      <c r="D13" s="8"/>
      <c r="E13" s="8"/>
      <c r="F13" s="8"/>
      <c r="G13" s="8"/>
      <c r="H13" s="9"/>
      <c r="I13" s="99"/>
      <c r="J13" s="100"/>
      <c r="K13" s="14"/>
      <c r="L13" s="1"/>
      <c r="M13" s="1"/>
      <c r="N13" s="1"/>
    </row>
    <row r="14" spans="1:15" ht="9.9499999999999993" customHeight="1" thickBot="1" x14ac:dyDescent="0.3">
      <c r="A14" s="13"/>
      <c r="B14" s="8"/>
      <c r="C14" s="8"/>
      <c r="D14" s="8"/>
      <c r="E14" s="8"/>
      <c r="F14" s="8"/>
      <c r="G14" s="8"/>
      <c r="H14" s="9"/>
      <c r="I14" s="8"/>
      <c r="J14" s="8"/>
      <c r="K14" s="14"/>
      <c r="L14" s="1"/>
      <c r="M14" s="1"/>
      <c r="N14" s="1"/>
    </row>
    <row r="15" spans="1:15" ht="20.100000000000001" customHeight="1" thickBot="1" x14ac:dyDescent="0.3">
      <c r="A15" s="13" t="s">
        <v>555</v>
      </c>
      <c r="B15" s="8"/>
      <c r="C15" s="8"/>
      <c r="D15" s="8"/>
      <c r="E15" s="8"/>
      <c r="F15" s="8"/>
      <c r="G15" s="8"/>
      <c r="H15" s="9"/>
      <c r="I15" s="99"/>
      <c r="J15" s="100"/>
      <c r="K15" s="14"/>
      <c r="L15" s="1"/>
      <c r="M15" s="1"/>
      <c r="N15" s="1"/>
    </row>
    <row r="16" spans="1:15" ht="9.9499999999999993" customHeight="1" thickBot="1" x14ac:dyDescent="0.3">
      <c r="A16" s="13"/>
      <c r="B16" s="8"/>
      <c r="C16" s="8"/>
      <c r="D16" s="8"/>
      <c r="E16" s="8"/>
      <c r="F16" s="8"/>
      <c r="G16" s="8"/>
      <c r="H16" s="9"/>
      <c r="I16" s="8"/>
      <c r="J16" s="8"/>
      <c r="K16" s="14"/>
      <c r="L16" s="1"/>
      <c r="M16" s="1"/>
      <c r="N16" s="1"/>
    </row>
    <row r="17" spans="1:14" ht="20.100000000000001" customHeight="1" thickBot="1" x14ac:dyDescent="0.3">
      <c r="A17" s="13" t="s">
        <v>556</v>
      </c>
      <c r="B17" s="8"/>
      <c r="C17" s="8"/>
      <c r="D17" s="8"/>
      <c r="E17" s="8"/>
      <c r="F17" s="8"/>
      <c r="G17" s="8"/>
      <c r="H17" s="9"/>
      <c r="I17" s="112">
        <f>MIN(I13,I15)</f>
        <v>0</v>
      </c>
      <c r="J17" s="113"/>
      <c r="K17" s="14"/>
      <c r="L17" s="1"/>
      <c r="M17" s="1"/>
      <c r="N17" s="1"/>
    </row>
    <row r="18" spans="1:14" ht="9.9499999999999993" customHeight="1" thickBot="1" x14ac:dyDescent="0.3">
      <c r="A18" s="13"/>
      <c r="B18" s="8"/>
      <c r="C18" s="8"/>
      <c r="D18" s="8"/>
      <c r="E18" s="8"/>
      <c r="F18" s="8"/>
      <c r="G18" s="8"/>
      <c r="H18" s="9"/>
      <c r="I18" s="8"/>
      <c r="J18" s="8"/>
      <c r="K18" s="14"/>
      <c r="L18" s="1"/>
      <c r="M18" s="1"/>
      <c r="N18" s="1"/>
    </row>
    <row r="19" spans="1:14" ht="20.100000000000001" customHeight="1" thickBot="1" x14ac:dyDescent="0.3">
      <c r="A19" s="13" t="s">
        <v>557</v>
      </c>
      <c r="B19" s="8"/>
      <c r="C19" s="8"/>
      <c r="D19" s="8"/>
      <c r="E19" s="8"/>
      <c r="F19" s="8"/>
      <c r="G19" s="8"/>
      <c r="H19" s="71" t="s">
        <v>4</v>
      </c>
      <c r="I19" s="112">
        <f>I17*0.25</f>
        <v>0</v>
      </c>
      <c r="J19" s="113"/>
      <c r="K19" s="14"/>
      <c r="L19" s="1"/>
      <c r="M19" s="1"/>
      <c r="N19" s="1"/>
    </row>
    <row r="20" spans="1:14" s="7" customFormat="1" ht="9.9499999999999993" customHeight="1" thickBot="1" x14ac:dyDescent="0.3">
      <c r="A20" s="15"/>
      <c r="B20" s="16"/>
      <c r="C20" s="16"/>
      <c r="D20" s="17"/>
      <c r="E20" s="17"/>
      <c r="F20" s="17"/>
      <c r="G20" s="17"/>
      <c r="H20" s="17"/>
      <c r="I20" s="23"/>
      <c r="J20" s="23"/>
      <c r="K20" s="18"/>
      <c r="L20" s="5"/>
      <c r="M20" s="1"/>
      <c r="N20" s="1"/>
    </row>
    <row r="21" spans="1:14" ht="18" x14ac:dyDescent="0.25">
      <c r="A21" s="43" t="s">
        <v>534</v>
      </c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"/>
      <c r="M21" s="1"/>
      <c r="N21" s="1"/>
    </row>
    <row r="22" spans="1:14" ht="9.9499999999999993" customHeight="1" thickBot="1" x14ac:dyDescent="0.3">
      <c r="A22" s="13"/>
      <c r="B22" s="8"/>
      <c r="C22" s="8"/>
      <c r="D22" s="8"/>
      <c r="E22" s="8"/>
      <c r="F22" s="8"/>
      <c r="G22" s="8"/>
      <c r="H22" s="9"/>
      <c r="I22" s="8"/>
      <c r="J22" s="8"/>
      <c r="K22" s="14"/>
      <c r="L22" s="1"/>
      <c r="M22" s="1"/>
      <c r="N22" s="1"/>
    </row>
    <row r="23" spans="1:14" ht="20.100000000000001" customHeight="1" thickBot="1" x14ac:dyDescent="0.3">
      <c r="A23" s="8"/>
      <c r="B23" s="9" t="s">
        <v>536</v>
      </c>
      <c r="C23" s="73"/>
      <c r="D23" s="9" t="s">
        <v>535</v>
      </c>
      <c r="E23" s="120"/>
      <c r="F23" s="121"/>
      <c r="G23" s="122"/>
      <c r="H23" s="9"/>
      <c r="I23" s="8"/>
      <c r="J23" s="8"/>
      <c r="K23" s="14"/>
      <c r="L23" s="1"/>
      <c r="M23" s="1"/>
      <c r="N23" s="1"/>
    </row>
    <row r="24" spans="1:14" ht="20.100000000000001" customHeight="1" thickBot="1" x14ac:dyDescent="0.3">
      <c r="A24" s="13" t="s">
        <v>558</v>
      </c>
      <c r="B24" s="8"/>
      <c r="C24" s="8"/>
      <c r="D24" s="8"/>
      <c r="E24" s="8"/>
      <c r="F24" s="8"/>
      <c r="G24" s="8"/>
      <c r="H24" s="9"/>
      <c r="I24" s="112">
        <f>IF(E23="",0,VLOOKUP(E23,Data!A13:B905,2,FALSE))</f>
        <v>0</v>
      </c>
      <c r="J24" s="113"/>
      <c r="K24" s="14"/>
      <c r="L24" s="1"/>
      <c r="M24" s="1"/>
      <c r="N24" s="1"/>
    </row>
    <row r="25" spans="1:14" ht="9.9499999999999993" customHeight="1" thickBot="1" x14ac:dyDescent="0.3">
      <c r="A25" s="13"/>
      <c r="B25" s="8"/>
      <c r="C25" s="8"/>
      <c r="D25" s="8"/>
      <c r="E25" s="8"/>
      <c r="F25" s="8"/>
      <c r="G25" s="8"/>
      <c r="H25" s="9"/>
      <c r="I25" s="8"/>
      <c r="J25" s="8"/>
      <c r="K25" s="14"/>
      <c r="L25" s="1"/>
      <c r="M25" s="1"/>
      <c r="N25" s="1"/>
    </row>
    <row r="26" spans="1:14" ht="20.100000000000001" customHeight="1" thickBot="1" x14ac:dyDescent="0.3">
      <c r="A26" s="13" t="s">
        <v>559</v>
      </c>
      <c r="B26" s="8"/>
      <c r="C26" s="8"/>
      <c r="D26" s="8"/>
      <c r="E26" s="8"/>
      <c r="F26" s="8"/>
      <c r="G26" s="8"/>
      <c r="H26" s="71" t="s">
        <v>4</v>
      </c>
      <c r="I26" s="112">
        <f>ROUNDDOWN((I24*0.25),0)</f>
        <v>0</v>
      </c>
      <c r="J26" s="113"/>
      <c r="K26" s="14"/>
      <c r="L26" s="71"/>
      <c r="N26" s="1"/>
    </row>
    <row r="27" spans="1:14" ht="9.9499999999999993" customHeight="1" thickBot="1" x14ac:dyDescent="0.3">
      <c r="A27" s="13"/>
      <c r="B27" s="8"/>
      <c r="C27" s="8"/>
      <c r="D27" s="8"/>
      <c r="E27" s="8"/>
      <c r="F27" s="8"/>
      <c r="G27" s="8"/>
      <c r="H27" s="9"/>
      <c r="I27" s="8"/>
      <c r="J27" s="8"/>
      <c r="K27" s="14"/>
      <c r="L27" s="5"/>
      <c r="M27" s="5"/>
      <c r="N27" s="1"/>
    </row>
    <row r="28" spans="1:14" ht="20.100000000000001" customHeight="1" thickBot="1" x14ac:dyDescent="0.3">
      <c r="A28" s="13" t="s">
        <v>560</v>
      </c>
      <c r="B28" s="8"/>
      <c r="C28" s="8"/>
      <c r="D28" s="8"/>
      <c r="E28" s="8"/>
      <c r="F28" s="8"/>
      <c r="G28" s="8"/>
      <c r="H28" s="9"/>
      <c r="I28" s="99"/>
      <c r="J28" s="100"/>
      <c r="K28" s="14"/>
      <c r="L28" s="71"/>
      <c r="N28" s="1"/>
    </row>
    <row r="29" spans="1:14" ht="9.9499999999999993" customHeight="1" thickBot="1" x14ac:dyDescent="0.3">
      <c r="A29" s="13"/>
      <c r="B29" s="8"/>
      <c r="C29" s="8"/>
      <c r="D29" s="8"/>
      <c r="E29" s="8"/>
      <c r="F29" s="8"/>
      <c r="G29" s="8"/>
      <c r="H29" s="9"/>
      <c r="I29" s="8"/>
      <c r="J29" s="8"/>
      <c r="K29" s="14"/>
      <c r="N29" s="1"/>
    </row>
    <row r="30" spans="1:14" ht="20.100000000000001" customHeight="1" thickBot="1" x14ac:dyDescent="0.3">
      <c r="A30" s="21" t="s">
        <v>561</v>
      </c>
      <c r="B30" s="8"/>
      <c r="C30" s="8"/>
      <c r="D30" s="8"/>
      <c r="E30" s="8"/>
      <c r="F30" s="8"/>
      <c r="G30" s="8"/>
      <c r="H30" s="9"/>
      <c r="I30" s="112">
        <f>ROUNDDOWN((I26-I28),0)</f>
        <v>0</v>
      </c>
      <c r="J30" s="113"/>
      <c r="K30" s="14"/>
      <c r="L30" s="71"/>
      <c r="M30" s="77">
        <f>IF(I13=0,0,I30/MIN(I13,I15))</f>
        <v>0</v>
      </c>
      <c r="N30" s="1"/>
    </row>
    <row r="31" spans="1:14" s="7" customFormat="1" ht="9.9499999999999993" customHeight="1" thickBot="1" x14ac:dyDescent="0.3">
      <c r="A31" s="15"/>
      <c r="B31" s="16"/>
      <c r="C31" s="16"/>
      <c r="D31" s="17"/>
      <c r="E31" s="17"/>
      <c r="F31" s="17"/>
      <c r="G31" s="17"/>
      <c r="H31" s="17"/>
      <c r="I31" s="23"/>
      <c r="J31" s="23"/>
      <c r="K31" s="18"/>
      <c r="N31" s="1"/>
    </row>
    <row r="32" spans="1:14" ht="15" customHeight="1" thickBot="1" x14ac:dyDescent="0.3">
      <c r="A32" s="51"/>
      <c r="B32" s="8"/>
      <c r="C32" s="8"/>
      <c r="D32" s="8"/>
      <c r="E32" s="8"/>
      <c r="F32" s="8"/>
      <c r="G32" s="8"/>
      <c r="H32" s="9"/>
      <c r="I32" s="76"/>
      <c r="J32" s="76"/>
      <c r="K32" s="10"/>
      <c r="N32" s="78">
        <f>IFERROR(SUM(M30,M34),"")</f>
        <v>0</v>
      </c>
    </row>
    <row r="33" spans="1:14" ht="18.75" thickBot="1" x14ac:dyDescent="0.3">
      <c r="A33" s="43" t="s">
        <v>526</v>
      </c>
      <c r="B33" s="11"/>
      <c r="C33" s="11"/>
      <c r="D33" s="11"/>
      <c r="E33" s="11"/>
      <c r="F33" s="11"/>
      <c r="G33" s="11"/>
      <c r="H33" s="11"/>
      <c r="I33" s="11"/>
      <c r="J33" s="11"/>
      <c r="K33" s="12"/>
      <c r="N33" s="1"/>
    </row>
    <row r="34" spans="1:14" ht="20.100000000000001" customHeight="1" thickBot="1" x14ac:dyDescent="0.3">
      <c r="A34" s="13" t="s">
        <v>562</v>
      </c>
      <c r="B34" s="8"/>
      <c r="C34" s="8"/>
      <c r="D34" s="8"/>
      <c r="E34" s="8"/>
      <c r="F34" s="8"/>
      <c r="G34" s="8"/>
      <c r="H34" s="69" t="s">
        <v>542</v>
      </c>
      <c r="I34" s="112">
        <f>IF(I30&lt;I19,I19-I30,0)</f>
        <v>0</v>
      </c>
      <c r="J34" s="113"/>
      <c r="K34" s="14"/>
      <c r="M34" s="77">
        <f>IF(M30=0,0,IF(M30&gt;0.25,0,0.25-M30))</f>
        <v>0</v>
      </c>
      <c r="N34" s="1"/>
    </row>
    <row r="35" spans="1:14" ht="12" customHeight="1" thickBot="1" x14ac:dyDescent="0.3">
      <c r="A35" s="13"/>
      <c r="B35" s="8"/>
      <c r="C35" s="8"/>
      <c r="D35" s="8"/>
      <c r="E35" s="8"/>
      <c r="F35" s="8"/>
      <c r="G35" s="8"/>
      <c r="H35" s="9"/>
      <c r="I35" s="8"/>
      <c r="J35" s="8"/>
      <c r="K35" s="14"/>
      <c r="L35" s="1"/>
      <c r="M35" s="1"/>
      <c r="N35" s="1"/>
    </row>
    <row r="36" spans="1:14" ht="20.100000000000001" customHeight="1" thickBot="1" x14ac:dyDescent="0.3">
      <c r="A36" s="13" t="s">
        <v>563</v>
      </c>
      <c r="B36" s="8"/>
      <c r="C36" s="8"/>
      <c r="D36" s="8"/>
      <c r="E36" s="8"/>
      <c r="F36" s="8"/>
      <c r="G36" s="8"/>
      <c r="H36" s="69" t="s">
        <v>541</v>
      </c>
      <c r="I36" s="112">
        <f>IF(I13&gt;I15,I13-I15,0)</f>
        <v>0</v>
      </c>
      <c r="J36" s="113"/>
      <c r="K36" s="14"/>
      <c r="M36" s="1"/>
      <c r="N36" s="1"/>
    </row>
    <row r="37" spans="1:14" ht="12" customHeight="1" thickBot="1" x14ac:dyDescent="0.3">
      <c r="A37" s="13"/>
      <c r="B37" s="8"/>
      <c r="C37" s="8"/>
      <c r="D37" s="8"/>
      <c r="E37" s="8"/>
      <c r="F37" s="8"/>
      <c r="G37" s="8"/>
      <c r="H37" s="9"/>
      <c r="I37" s="8"/>
      <c r="J37" s="8"/>
      <c r="K37" s="14"/>
      <c r="L37" s="1"/>
      <c r="M37" s="1"/>
      <c r="N37" s="1"/>
    </row>
    <row r="38" spans="1:14" ht="20.100000000000001" customHeight="1" thickBot="1" x14ac:dyDescent="0.3">
      <c r="A38" s="13" t="s">
        <v>564</v>
      </c>
      <c r="B38" s="8"/>
      <c r="C38" s="8"/>
      <c r="D38" s="8"/>
      <c r="E38" s="8"/>
      <c r="F38" s="8"/>
      <c r="G38" s="8"/>
      <c r="H38" s="9"/>
      <c r="I38" s="112">
        <f>I34+I36</f>
        <v>0</v>
      </c>
      <c r="J38" s="113"/>
      <c r="K38" s="14"/>
      <c r="L38" s="1"/>
      <c r="M38" s="1"/>
      <c r="N38" s="1"/>
    </row>
    <row r="39" spans="1:14" ht="12" customHeight="1" thickBot="1" x14ac:dyDescent="0.3">
      <c r="A39" s="13"/>
      <c r="B39" s="8"/>
      <c r="C39" s="8"/>
      <c r="D39" s="8"/>
      <c r="E39" s="8"/>
      <c r="F39" s="8"/>
      <c r="G39" s="8"/>
      <c r="H39" s="9"/>
      <c r="I39" s="8"/>
      <c r="J39" s="8"/>
      <c r="K39" s="14"/>
      <c r="L39" s="1"/>
      <c r="M39" s="1"/>
      <c r="N39" s="1"/>
    </row>
    <row r="40" spans="1:14" ht="20.100000000000001" customHeight="1" thickBot="1" x14ac:dyDescent="0.3">
      <c r="A40" s="13" t="s">
        <v>565</v>
      </c>
      <c r="B40" s="8"/>
      <c r="C40" s="8"/>
      <c r="D40" s="8"/>
      <c r="E40" s="8"/>
      <c r="F40" s="8"/>
      <c r="G40" s="8"/>
      <c r="H40" s="9"/>
      <c r="I40" s="99"/>
      <c r="J40" s="100"/>
      <c r="K40" s="14"/>
      <c r="L40" s="1"/>
      <c r="N40" s="78">
        <f>IFERROR(SUM(M46,M34),"")</f>
        <v>0</v>
      </c>
    </row>
    <row r="41" spans="1:14" ht="12" customHeight="1" thickBot="1" x14ac:dyDescent="0.3">
      <c r="A41" s="13"/>
      <c r="B41" s="8"/>
      <c r="C41" s="8"/>
      <c r="D41" s="8"/>
      <c r="E41" s="8"/>
      <c r="F41" s="8"/>
      <c r="G41" s="8"/>
      <c r="H41" s="9"/>
      <c r="I41" s="8"/>
      <c r="J41" s="8"/>
      <c r="K41" s="14"/>
      <c r="L41" s="1"/>
      <c r="M41" s="1"/>
      <c r="N41" s="1"/>
    </row>
    <row r="42" spans="1:14" ht="20.100000000000001" customHeight="1" thickBot="1" x14ac:dyDescent="0.3">
      <c r="A42" s="21" t="s">
        <v>566</v>
      </c>
      <c r="B42" s="8"/>
      <c r="C42" s="8"/>
      <c r="D42" s="8"/>
      <c r="E42" s="8"/>
      <c r="F42" s="8"/>
      <c r="G42" s="8"/>
      <c r="H42" s="71" t="s">
        <v>546</v>
      </c>
      <c r="I42" s="128">
        <f>I38+I40</f>
        <v>0</v>
      </c>
      <c r="J42" s="129"/>
      <c r="K42" s="14"/>
      <c r="L42" s="71"/>
      <c r="M42" s="77">
        <f>IF(I13=0,0,I42/I13)</f>
        <v>0</v>
      </c>
      <c r="N42" s="1"/>
    </row>
    <row r="43" spans="1:14" s="7" customFormat="1" ht="9.9499999999999993" customHeight="1" thickBot="1" x14ac:dyDescent="0.3">
      <c r="A43" s="15"/>
      <c r="B43" s="16"/>
      <c r="C43" s="16"/>
      <c r="D43" s="17"/>
      <c r="E43" s="17"/>
      <c r="F43" s="17"/>
      <c r="G43" s="17"/>
      <c r="H43" s="17"/>
      <c r="I43" s="23"/>
      <c r="J43" s="23"/>
      <c r="K43" s="18"/>
      <c r="L43" s="5"/>
      <c r="M43" s="1"/>
      <c r="N43" s="1"/>
    </row>
    <row r="44" spans="1:14" ht="9.9499999999999993" customHeight="1" thickBot="1" x14ac:dyDescent="0.3">
      <c r="A44" s="3"/>
      <c r="B44" s="3"/>
      <c r="C44" s="3"/>
      <c r="D44" s="3"/>
      <c r="E44" s="3"/>
      <c r="F44" s="3"/>
      <c r="G44" s="3"/>
      <c r="H44" s="4"/>
      <c r="I44" s="3"/>
      <c r="J44" s="3"/>
      <c r="K44" s="1"/>
      <c r="L44" s="1"/>
      <c r="M44" s="1"/>
      <c r="N44" s="1"/>
    </row>
    <row r="45" spans="1:14" ht="18.75" thickBot="1" x14ac:dyDescent="0.3">
      <c r="A45" s="43" t="s">
        <v>533</v>
      </c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"/>
      <c r="M45" s="1"/>
      <c r="N45" s="1"/>
    </row>
    <row r="46" spans="1:14" ht="20.100000000000001" customHeight="1" thickBot="1" x14ac:dyDescent="0.3">
      <c r="A46" s="13" t="s">
        <v>567</v>
      </c>
      <c r="B46" s="8"/>
      <c r="C46" s="8"/>
      <c r="D46" s="8"/>
      <c r="E46" s="8"/>
      <c r="F46" s="8"/>
      <c r="G46" s="8"/>
      <c r="H46" s="9"/>
      <c r="I46" s="112">
        <f>I13-I38</f>
        <v>0</v>
      </c>
      <c r="J46" s="113"/>
      <c r="K46" s="14"/>
      <c r="L46" s="1"/>
      <c r="M46" s="77">
        <f>IF(I13=0,0,I46/MIN(I13,I15))</f>
        <v>0</v>
      </c>
      <c r="N46" s="1"/>
    </row>
    <row r="47" spans="1:14" ht="9.9499999999999993" customHeight="1" thickBot="1" x14ac:dyDescent="0.3">
      <c r="A47" s="13"/>
      <c r="B47" s="8"/>
      <c r="C47" s="8"/>
      <c r="D47" s="8"/>
      <c r="E47" s="8"/>
      <c r="F47" s="8"/>
      <c r="G47" s="8"/>
      <c r="H47" s="9"/>
      <c r="I47" s="8"/>
      <c r="J47" s="8"/>
      <c r="K47" s="14"/>
      <c r="L47" s="1"/>
      <c r="M47" s="1"/>
      <c r="N47" s="1"/>
    </row>
    <row r="48" spans="1:14" ht="20.100000000000001" customHeight="1" thickBot="1" x14ac:dyDescent="0.3">
      <c r="A48" s="13" t="s">
        <v>568</v>
      </c>
      <c r="B48" s="8"/>
      <c r="C48" s="8"/>
      <c r="D48" s="8"/>
      <c r="E48" s="8"/>
      <c r="F48" s="8"/>
      <c r="G48" s="8"/>
      <c r="H48" s="9"/>
      <c r="I48" s="127">
        <f>I40</f>
        <v>0</v>
      </c>
      <c r="J48" s="113"/>
      <c r="K48" s="14"/>
      <c r="L48" s="1"/>
      <c r="M48" s="1"/>
      <c r="N48" s="1"/>
    </row>
    <row r="49" spans="1:14" ht="9.9499999999999993" customHeight="1" thickBot="1" x14ac:dyDescent="0.3">
      <c r="A49" s="13"/>
      <c r="B49" s="8"/>
      <c r="C49" s="8"/>
      <c r="D49" s="8"/>
      <c r="E49" s="8"/>
      <c r="F49" s="8"/>
      <c r="G49" s="8"/>
      <c r="H49" s="9"/>
      <c r="I49" s="8"/>
      <c r="J49" s="8"/>
      <c r="K49" s="14"/>
      <c r="L49" s="1"/>
      <c r="M49" s="1"/>
      <c r="N49" s="1"/>
    </row>
    <row r="50" spans="1:14" ht="20.100000000000001" customHeight="1" thickBot="1" x14ac:dyDescent="0.3">
      <c r="A50" s="13" t="s">
        <v>569</v>
      </c>
      <c r="B50" s="8"/>
      <c r="C50" s="8"/>
      <c r="D50" s="8"/>
      <c r="E50" s="8"/>
      <c r="F50" s="8"/>
      <c r="G50" s="8"/>
      <c r="H50" s="9"/>
      <c r="I50" s="127">
        <f>I46-I48</f>
        <v>0</v>
      </c>
      <c r="J50" s="113"/>
      <c r="K50" s="14"/>
      <c r="L50" s="1"/>
      <c r="M50" s="67">
        <f>IF(I15=0,0,I50/MIN(I13,I15))</f>
        <v>0</v>
      </c>
      <c r="N50" s="1"/>
    </row>
    <row r="51" spans="1:14" ht="9.9499999999999993" customHeight="1" thickBot="1" x14ac:dyDescent="0.3">
      <c r="A51" s="13"/>
      <c r="B51" s="8"/>
      <c r="C51" s="8"/>
      <c r="D51" s="8"/>
      <c r="E51" s="8"/>
      <c r="F51" s="8"/>
      <c r="G51" s="8"/>
      <c r="H51" s="9"/>
      <c r="I51" s="8"/>
      <c r="J51" s="8"/>
      <c r="K51" s="14"/>
      <c r="L51" s="1"/>
      <c r="M51" s="1"/>
      <c r="N51" s="1"/>
    </row>
    <row r="52" spans="1:14" ht="20.100000000000001" customHeight="1" thickBot="1" x14ac:dyDescent="0.3">
      <c r="A52" s="13" t="s">
        <v>570</v>
      </c>
      <c r="B52" s="96"/>
      <c r="C52" s="97"/>
      <c r="D52" s="98"/>
      <c r="E52" s="72"/>
      <c r="F52" s="71" t="s">
        <v>606</v>
      </c>
      <c r="G52" s="67">
        <f>IF(B52="Regular - First Time Use",Data!F5,IF(B52="Regular - Subsequent Use",Data!F6,IF(B52="Reserves/Nation Guard - 1st Time Use",Data!F7,IF(B52="Reserves/Nation Guard - Sub. Use",Data!F8,Data!F9))))</f>
        <v>0</v>
      </c>
      <c r="H52" s="9"/>
      <c r="I52" s="127">
        <f>ROUNDDOWN(G54,0)</f>
        <v>0</v>
      </c>
      <c r="J52" s="113"/>
      <c r="K52" s="14"/>
      <c r="L52" s="1"/>
      <c r="M52" s="1"/>
      <c r="N52" s="1"/>
    </row>
    <row r="53" spans="1:14" ht="9.9499999999999993" customHeight="1" thickBot="1" x14ac:dyDescent="0.3">
      <c r="A53" s="13"/>
      <c r="B53" s="8"/>
      <c r="C53" s="8"/>
      <c r="D53" s="8"/>
      <c r="E53" s="8"/>
      <c r="F53" s="8"/>
      <c r="G53" s="8"/>
      <c r="H53" s="9"/>
      <c r="I53" s="8"/>
      <c r="J53" s="8"/>
      <c r="K53" s="14"/>
      <c r="L53" s="1"/>
      <c r="M53" s="1"/>
      <c r="N53" s="1"/>
    </row>
    <row r="54" spans="1:14" ht="20.100000000000001" customHeight="1" thickBot="1" x14ac:dyDescent="0.3">
      <c r="A54" s="21" t="s">
        <v>571</v>
      </c>
      <c r="B54" s="8"/>
      <c r="C54" s="8"/>
      <c r="D54" s="8"/>
      <c r="E54" s="8"/>
      <c r="F54" s="71" t="s">
        <v>607</v>
      </c>
      <c r="G54" s="75">
        <f>I50*G52</f>
        <v>0</v>
      </c>
      <c r="H54" s="9"/>
      <c r="I54" s="128">
        <f>ROUNDDOWN((I50+I52),0)</f>
        <v>0</v>
      </c>
      <c r="J54" s="129"/>
      <c r="K54" s="14"/>
      <c r="L54" s="1"/>
      <c r="M54" s="1"/>
      <c r="N54" s="1"/>
    </row>
    <row r="55" spans="1:14" s="7" customFormat="1" ht="9.9499999999999993" customHeight="1" thickBot="1" x14ac:dyDescent="0.3">
      <c r="A55" s="15"/>
      <c r="B55" s="16"/>
      <c r="C55" s="16"/>
      <c r="D55" s="17"/>
      <c r="E55" s="17"/>
      <c r="F55" s="17"/>
      <c r="G55" s="17"/>
      <c r="H55" s="17"/>
      <c r="I55" s="23"/>
      <c r="J55" s="23"/>
      <c r="K55" s="18"/>
      <c r="L55" s="5"/>
      <c r="M55" s="1"/>
      <c r="N55" s="1"/>
    </row>
    <row r="56" spans="1:14" ht="9.9499999999999993" customHeight="1" thickBot="1" x14ac:dyDescent="0.3">
      <c r="A56" s="6"/>
      <c r="B56" s="1"/>
      <c r="C56" s="1"/>
      <c r="D56" s="1"/>
      <c r="E56" s="1"/>
      <c r="F56" s="1"/>
      <c r="G56" s="1"/>
      <c r="H56" s="1"/>
      <c r="I56" s="3"/>
      <c r="J56" s="3"/>
      <c r="K56" s="1"/>
      <c r="L56" s="1"/>
      <c r="M56" s="1"/>
      <c r="N56" s="1"/>
    </row>
    <row r="57" spans="1:14" ht="18.75" thickBot="1" x14ac:dyDescent="0.3">
      <c r="A57" s="43" t="s">
        <v>532</v>
      </c>
      <c r="B57" s="44"/>
      <c r="C57" s="44"/>
      <c r="D57" s="44"/>
      <c r="E57" s="44"/>
      <c r="F57" s="44"/>
      <c r="G57" s="44"/>
      <c r="H57" s="45"/>
      <c r="I57" s="44"/>
      <c r="J57" s="44"/>
      <c r="K57" s="46"/>
      <c r="L57" s="1"/>
      <c r="M57" s="1"/>
      <c r="N57" s="1"/>
    </row>
    <row r="58" spans="1:14" ht="16.5" thickBot="1" x14ac:dyDescent="0.3">
      <c r="A58" s="35" t="s">
        <v>572</v>
      </c>
      <c r="B58" s="33"/>
      <c r="C58" s="33"/>
      <c r="D58" s="33"/>
      <c r="E58" s="33"/>
      <c r="F58" s="33"/>
      <c r="G58" s="33"/>
      <c r="H58" s="34"/>
      <c r="I58" s="101">
        <f>I13</f>
        <v>0</v>
      </c>
      <c r="J58" s="102"/>
      <c r="K58" s="32"/>
      <c r="L58" s="65"/>
    </row>
    <row r="59" spans="1:14" ht="9.9499999999999993" customHeight="1" thickBot="1" x14ac:dyDescent="0.3">
      <c r="A59" s="13"/>
      <c r="B59" s="8"/>
      <c r="C59" s="8"/>
      <c r="D59" s="8"/>
      <c r="E59" s="8"/>
      <c r="F59" s="8"/>
      <c r="G59" s="8"/>
      <c r="H59" s="9"/>
      <c r="I59" s="8"/>
      <c r="J59" s="8"/>
      <c r="K59" s="14"/>
      <c r="L59" s="1"/>
      <c r="M59" s="1"/>
      <c r="N59" s="1"/>
    </row>
    <row r="60" spans="1:14" ht="16.5" thickBot="1" x14ac:dyDescent="0.3">
      <c r="A60" s="35" t="s">
        <v>573</v>
      </c>
      <c r="B60" s="33"/>
      <c r="C60" s="33"/>
      <c r="D60" s="33"/>
      <c r="E60" s="33"/>
      <c r="F60" s="33"/>
      <c r="G60" s="33"/>
      <c r="H60" s="34"/>
      <c r="I60" s="99"/>
      <c r="J60" s="100"/>
      <c r="K60" s="32"/>
      <c r="L60" s="65"/>
    </row>
    <row r="61" spans="1:14" ht="9.9499999999999993" customHeight="1" thickBot="1" x14ac:dyDescent="0.3">
      <c r="A61" s="13"/>
      <c r="B61" s="8"/>
      <c r="C61" s="8"/>
      <c r="D61" s="8"/>
      <c r="E61" s="8"/>
      <c r="F61" s="8"/>
      <c r="G61" s="8"/>
      <c r="H61" s="9"/>
      <c r="I61" s="8"/>
      <c r="J61" s="8"/>
      <c r="K61" s="14"/>
      <c r="L61" s="1"/>
      <c r="M61" s="1"/>
      <c r="N61" s="1"/>
    </row>
    <row r="62" spans="1:14" ht="16.5" thickBot="1" x14ac:dyDescent="0.3">
      <c r="A62" s="35" t="s">
        <v>574</v>
      </c>
      <c r="B62" s="33"/>
      <c r="C62" s="33"/>
      <c r="D62" s="33"/>
      <c r="E62" s="33"/>
      <c r="F62" s="33"/>
      <c r="G62" s="33"/>
      <c r="H62" s="34"/>
      <c r="I62" s="99"/>
      <c r="J62" s="100"/>
      <c r="K62" s="32"/>
      <c r="L62" s="65"/>
    </row>
    <row r="63" spans="1:14" ht="9.9499999999999993" customHeight="1" thickBot="1" x14ac:dyDescent="0.3">
      <c r="A63" s="13"/>
      <c r="B63" s="8"/>
      <c r="C63" s="8"/>
      <c r="D63" s="8"/>
      <c r="E63" s="8"/>
      <c r="F63" s="8"/>
      <c r="G63" s="8"/>
      <c r="H63" s="9"/>
      <c r="I63" s="8"/>
      <c r="J63" s="8"/>
      <c r="K63" s="14"/>
      <c r="L63" s="1"/>
      <c r="M63" s="1"/>
      <c r="N63" s="1"/>
    </row>
    <row r="64" spans="1:14" ht="16.5" thickBot="1" x14ac:dyDescent="0.3">
      <c r="A64" s="35" t="s">
        <v>575</v>
      </c>
      <c r="B64" s="33"/>
      <c r="C64" s="33"/>
      <c r="D64" s="33"/>
      <c r="E64" s="33"/>
      <c r="F64" s="33"/>
      <c r="G64" s="33"/>
      <c r="H64" s="34"/>
      <c r="I64" s="101">
        <f>I52</f>
        <v>0</v>
      </c>
      <c r="J64" s="102"/>
      <c r="K64" s="32"/>
      <c r="L64" s="65"/>
    </row>
    <row r="65" spans="1:14" ht="9.9499999999999993" customHeight="1" thickBot="1" x14ac:dyDescent="0.3">
      <c r="A65" s="13"/>
      <c r="B65" s="8"/>
      <c r="C65" s="8"/>
      <c r="D65" s="8"/>
      <c r="E65" s="8"/>
      <c r="F65" s="8"/>
      <c r="G65" s="8"/>
      <c r="H65" s="9"/>
      <c r="I65" s="8"/>
      <c r="J65" s="8"/>
      <c r="K65" s="14"/>
      <c r="L65" s="1"/>
      <c r="M65" s="1"/>
      <c r="N65" s="1"/>
    </row>
    <row r="66" spans="1:14" s="60" customFormat="1" ht="16.5" thickBot="1" x14ac:dyDescent="0.3">
      <c r="A66" s="41" t="s">
        <v>576</v>
      </c>
      <c r="B66" s="56"/>
      <c r="C66" s="56"/>
      <c r="D66" s="56"/>
      <c r="E66" s="56"/>
      <c r="F66" s="56"/>
      <c r="G66" s="56"/>
      <c r="H66" s="57"/>
      <c r="I66" s="103">
        <f>I58+I60+I62+I64</f>
        <v>0</v>
      </c>
      <c r="J66" s="104"/>
      <c r="K66" s="58"/>
    </row>
    <row r="67" spans="1:14" ht="9.9499999999999993" customHeight="1" thickBot="1" x14ac:dyDescent="0.3">
      <c r="A67" s="13"/>
      <c r="B67" s="8"/>
      <c r="C67" s="8"/>
      <c r="D67" s="8"/>
      <c r="E67" s="8"/>
      <c r="F67" s="8"/>
      <c r="G67" s="8"/>
      <c r="H67" s="9"/>
      <c r="I67" s="8"/>
      <c r="J67" s="8"/>
      <c r="K67" s="14"/>
      <c r="L67" s="1"/>
      <c r="M67" s="1"/>
      <c r="N67" s="1"/>
    </row>
    <row r="68" spans="1:14" ht="16.5" thickBot="1" x14ac:dyDescent="0.3">
      <c r="A68" s="35" t="s">
        <v>577</v>
      </c>
      <c r="B68" s="33"/>
      <c r="C68" s="33"/>
      <c r="D68" s="33"/>
      <c r="E68" s="33"/>
      <c r="F68" s="33"/>
      <c r="G68" s="33"/>
      <c r="H68" s="34"/>
      <c r="I68" s="99"/>
      <c r="J68" s="100"/>
      <c r="K68" s="32"/>
      <c r="L68" s="65"/>
    </row>
    <row r="69" spans="1:14" ht="9.9499999999999993" customHeight="1" thickBot="1" x14ac:dyDescent="0.3">
      <c r="A69" s="13"/>
      <c r="B69" s="8"/>
      <c r="C69" s="8"/>
      <c r="D69" s="8"/>
      <c r="E69" s="8"/>
      <c r="F69" s="8"/>
      <c r="G69" s="8"/>
      <c r="H69" s="9"/>
      <c r="I69" s="8"/>
      <c r="J69" s="8"/>
      <c r="K69" s="14"/>
      <c r="L69" s="1"/>
      <c r="M69" s="1"/>
      <c r="N69" s="1"/>
    </row>
    <row r="70" spans="1:14" ht="16.5" thickBot="1" x14ac:dyDescent="0.3">
      <c r="A70" s="35" t="s">
        <v>578</v>
      </c>
      <c r="B70" s="33"/>
      <c r="C70" s="33"/>
      <c r="D70" s="33"/>
      <c r="E70" s="33"/>
      <c r="F70" s="33"/>
      <c r="G70" s="33"/>
      <c r="H70" s="34"/>
      <c r="I70" s="99"/>
      <c r="J70" s="100"/>
      <c r="K70" s="32"/>
      <c r="L70" s="65"/>
    </row>
    <row r="71" spans="1:14" ht="9.9499999999999993" customHeight="1" thickBot="1" x14ac:dyDescent="0.3">
      <c r="A71" s="13"/>
      <c r="B71" s="8"/>
      <c r="C71" s="8"/>
      <c r="D71" s="8"/>
      <c r="E71" s="8"/>
      <c r="F71" s="8"/>
      <c r="G71" s="8"/>
      <c r="H71" s="9"/>
      <c r="I71" s="8"/>
      <c r="J71" s="8"/>
      <c r="K71" s="14"/>
      <c r="L71" s="1"/>
      <c r="M71" s="1"/>
      <c r="N71" s="1"/>
    </row>
    <row r="72" spans="1:14" ht="16.5" thickBot="1" x14ac:dyDescent="0.3">
      <c r="A72" s="35" t="s">
        <v>579</v>
      </c>
      <c r="B72" s="33"/>
      <c r="C72" s="33"/>
      <c r="D72" s="33"/>
      <c r="E72" s="33"/>
      <c r="F72" s="33"/>
      <c r="G72" s="33"/>
      <c r="H72" s="34"/>
      <c r="I72" s="101">
        <f>I50</f>
        <v>0</v>
      </c>
      <c r="J72" s="102"/>
      <c r="K72" s="32"/>
      <c r="L72" s="65"/>
    </row>
    <row r="73" spans="1:14" ht="9.9499999999999993" customHeight="1" thickBot="1" x14ac:dyDescent="0.3">
      <c r="A73" s="13"/>
      <c r="B73" s="8"/>
      <c r="C73" s="8"/>
      <c r="D73" s="8"/>
      <c r="E73" s="8"/>
      <c r="F73" s="8"/>
      <c r="G73" s="8"/>
      <c r="H73" s="9"/>
      <c r="I73" s="8"/>
      <c r="J73" s="8"/>
      <c r="K73" s="14"/>
      <c r="L73" s="1"/>
      <c r="M73" s="1"/>
      <c r="N73" s="1"/>
    </row>
    <row r="74" spans="1:14" ht="16.5" thickBot="1" x14ac:dyDescent="0.3">
      <c r="A74" s="35" t="s">
        <v>580</v>
      </c>
      <c r="B74" s="33"/>
      <c r="C74" s="33"/>
      <c r="D74" s="33"/>
      <c r="E74" s="33"/>
      <c r="F74" s="33"/>
      <c r="G74" s="33"/>
      <c r="H74" s="34"/>
      <c r="I74" s="101">
        <f>ROUNDDOWN(I52,0)</f>
        <v>0</v>
      </c>
      <c r="J74" s="102"/>
      <c r="K74" s="32"/>
      <c r="L74" s="65"/>
    </row>
    <row r="75" spans="1:14" ht="9.9499999999999993" customHeight="1" thickBot="1" x14ac:dyDescent="0.3">
      <c r="A75" s="13"/>
      <c r="B75" s="8"/>
      <c r="C75" s="8"/>
      <c r="D75" s="8"/>
      <c r="E75" s="8"/>
      <c r="F75" s="8"/>
      <c r="G75" s="8"/>
      <c r="H75" s="9"/>
      <c r="I75" s="8"/>
      <c r="J75" s="8"/>
      <c r="K75" s="14"/>
      <c r="L75" s="1"/>
      <c r="M75" s="1"/>
      <c r="N75" s="1"/>
    </row>
    <row r="76" spans="1:14" s="60" customFormat="1" ht="16.5" thickBot="1" x14ac:dyDescent="0.3">
      <c r="A76" s="41" t="s">
        <v>581</v>
      </c>
      <c r="B76" s="56"/>
      <c r="C76" s="56"/>
      <c r="D76" s="56"/>
      <c r="E76" s="56"/>
      <c r="F76" s="56"/>
      <c r="G76" s="56"/>
      <c r="H76" s="57"/>
      <c r="I76" s="103">
        <f>I68+I70+I72+I74</f>
        <v>0</v>
      </c>
      <c r="J76" s="104"/>
      <c r="K76" s="58"/>
    </row>
    <row r="77" spans="1:14" s="60" customFormat="1" ht="9.9499999999999993" customHeight="1" thickBot="1" x14ac:dyDescent="0.3">
      <c r="A77" s="21"/>
      <c r="B77" s="61"/>
      <c r="C77" s="61"/>
      <c r="D77" s="61"/>
      <c r="E77" s="61"/>
      <c r="F77" s="61"/>
      <c r="G77" s="61"/>
      <c r="H77" s="62"/>
      <c r="I77" s="61"/>
      <c r="J77" s="61"/>
      <c r="K77" s="63"/>
      <c r="L77" s="64"/>
      <c r="M77" s="64"/>
      <c r="N77" s="64"/>
    </row>
    <row r="78" spans="1:14" s="60" customFormat="1" ht="16.5" thickBot="1" x14ac:dyDescent="0.3">
      <c r="A78" s="41" t="s">
        <v>582</v>
      </c>
      <c r="B78" s="56"/>
      <c r="C78" s="56"/>
      <c r="D78" s="56"/>
      <c r="E78" s="56"/>
      <c r="F78" s="56"/>
      <c r="G78" s="56"/>
      <c r="H78" s="57"/>
      <c r="I78" s="103">
        <f>I66-I76</f>
        <v>0</v>
      </c>
      <c r="J78" s="104"/>
      <c r="K78" s="58"/>
    </row>
    <row r="79" spans="1:14" ht="16.5" thickBot="1" x14ac:dyDescent="0.3">
      <c r="A79" s="47"/>
      <c r="B79" s="48"/>
      <c r="C79" s="48"/>
      <c r="D79" s="48"/>
      <c r="E79" s="48"/>
      <c r="F79" s="48"/>
      <c r="G79" s="48"/>
      <c r="H79" s="49"/>
      <c r="I79" s="39"/>
      <c r="J79" s="39"/>
      <c r="K79" s="50"/>
    </row>
    <row r="80" spans="1:14" ht="9.9499999999999993" customHeight="1" thickBot="1" x14ac:dyDescent="0.3"/>
    <row r="81" spans="1:14" ht="18" x14ac:dyDescent="0.25">
      <c r="A81" s="43" t="s">
        <v>645</v>
      </c>
      <c r="B81" s="44"/>
      <c r="C81" s="44"/>
      <c r="D81" s="44"/>
      <c r="E81" s="44"/>
      <c r="F81" s="44"/>
      <c r="G81" s="44"/>
      <c r="H81" s="45"/>
      <c r="I81" s="45"/>
      <c r="J81" s="45"/>
      <c r="K81" s="46"/>
    </row>
    <row r="82" spans="1:14" ht="9.9499999999999993" customHeight="1" thickBot="1" x14ac:dyDescent="0.3">
      <c r="A82" s="13"/>
      <c r="B82" s="8"/>
      <c r="C82" s="8"/>
      <c r="D82" s="8"/>
      <c r="E82" s="8"/>
      <c r="F82" s="8"/>
      <c r="G82" s="8"/>
      <c r="H82" s="9"/>
      <c r="I82" s="10"/>
      <c r="J82" s="10"/>
      <c r="K82" s="14"/>
      <c r="L82" s="1"/>
      <c r="M82" s="1"/>
      <c r="N82" s="1"/>
    </row>
    <row r="83" spans="1:14" ht="18" x14ac:dyDescent="0.25">
      <c r="A83" s="36"/>
      <c r="B83" s="138" t="s">
        <v>625</v>
      </c>
      <c r="C83" s="139"/>
      <c r="D83" s="139" t="s">
        <v>526</v>
      </c>
      <c r="E83" s="139"/>
      <c r="F83" s="139" t="s">
        <v>527</v>
      </c>
      <c r="G83" s="139"/>
      <c r="H83" s="139"/>
      <c r="I83" s="125" t="s">
        <v>528</v>
      </c>
      <c r="J83" s="126"/>
      <c r="K83" s="37"/>
    </row>
    <row r="84" spans="1:14" ht="18" x14ac:dyDescent="0.25">
      <c r="A84" s="36"/>
      <c r="B84" s="130" t="s">
        <v>633</v>
      </c>
      <c r="C84" s="131"/>
      <c r="D84" s="136" t="s">
        <v>529</v>
      </c>
      <c r="E84" s="136"/>
      <c r="F84" s="134">
        <v>2.3E-2</v>
      </c>
      <c r="G84" s="134"/>
      <c r="H84" s="134"/>
      <c r="I84" s="123">
        <f>Data!B6</f>
        <v>3.5999999999999997E-2</v>
      </c>
      <c r="J84" s="124"/>
      <c r="K84" s="37"/>
    </row>
    <row r="85" spans="1:14" ht="18" x14ac:dyDescent="0.25">
      <c r="A85" s="36"/>
      <c r="B85" s="130"/>
      <c r="C85" s="131"/>
      <c r="D85" s="136" t="s">
        <v>530</v>
      </c>
      <c r="E85" s="136"/>
      <c r="F85" s="134">
        <v>1.6500000000000001E-2</v>
      </c>
      <c r="G85" s="134"/>
      <c r="H85" s="134"/>
      <c r="I85" s="123">
        <f>Data!C6</f>
        <v>1.6500000000000001E-2</v>
      </c>
      <c r="J85" s="124"/>
      <c r="K85" s="37"/>
    </row>
    <row r="86" spans="1:14" ht="18.75" thickBot="1" x14ac:dyDescent="0.3">
      <c r="A86" s="36"/>
      <c r="B86" s="132"/>
      <c r="C86" s="133"/>
      <c r="D86" s="137" t="s">
        <v>531</v>
      </c>
      <c r="E86" s="137"/>
      <c r="F86" s="135">
        <f>Data!D5</f>
        <v>1.4E-2</v>
      </c>
      <c r="G86" s="135"/>
      <c r="H86" s="135"/>
      <c r="I86" s="140">
        <f>Data!D6</f>
        <v>1.4E-2</v>
      </c>
      <c r="J86" s="141"/>
      <c r="K86" s="37"/>
    </row>
    <row r="87" spans="1:14" ht="15.75" thickBot="1" x14ac:dyDescent="0.3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40"/>
    </row>
  </sheetData>
  <sheetProtection algorithmName="SHA-512" hashValue="DGZZYMPu/kKCD+NZtksNPQlQi/lpw3bX9aXTX0o+gakfRtT9Zpi0M9q+CQG8uc5uipdc0WXPhV1f/Ka0UCaebQ==" saltValue="plqKLjsFHUuJc3PScU6WAg==" spinCount="100000" sheet="1" objects="1" scenarios="1"/>
  <mergeCells count="55">
    <mergeCell ref="D4:K4"/>
    <mergeCell ref="I40:J40"/>
    <mergeCell ref="B84:C86"/>
    <mergeCell ref="F84:H84"/>
    <mergeCell ref="F85:H85"/>
    <mergeCell ref="I54:J54"/>
    <mergeCell ref="F86:H86"/>
    <mergeCell ref="I85:J85"/>
    <mergeCell ref="I66:J66"/>
    <mergeCell ref="D84:E84"/>
    <mergeCell ref="D85:E85"/>
    <mergeCell ref="D86:E86"/>
    <mergeCell ref="B83:C83"/>
    <mergeCell ref="D83:E83"/>
    <mergeCell ref="F83:H83"/>
    <mergeCell ref="I64:J64"/>
    <mergeCell ref="I86:J86"/>
    <mergeCell ref="I15:J15"/>
    <mergeCell ref="I17:J17"/>
    <mergeCell ref="I19:J19"/>
    <mergeCell ref="I84:J84"/>
    <mergeCell ref="I78:J78"/>
    <mergeCell ref="I83:J83"/>
    <mergeCell ref="I50:J50"/>
    <mergeCell ref="I62:J62"/>
    <mergeCell ref="I52:J52"/>
    <mergeCell ref="I42:J42"/>
    <mergeCell ref="I46:J46"/>
    <mergeCell ref="I48:J48"/>
    <mergeCell ref="I36:J36"/>
    <mergeCell ref="I38:J38"/>
    <mergeCell ref="I60:J60"/>
    <mergeCell ref="I58:J58"/>
    <mergeCell ref="A1:K1"/>
    <mergeCell ref="A5:K5"/>
    <mergeCell ref="G9:J9"/>
    <mergeCell ref="B9:C9"/>
    <mergeCell ref="I34:J34"/>
    <mergeCell ref="B7:C7"/>
    <mergeCell ref="G7:J7"/>
    <mergeCell ref="E7:F7"/>
    <mergeCell ref="D2:K2"/>
    <mergeCell ref="D3:K3"/>
    <mergeCell ref="I13:J13"/>
    <mergeCell ref="I30:J30"/>
    <mergeCell ref="E23:G23"/>
    <mergeCell ref="I24:J24"/>
    <mergeCell ref="I28:J28"/>
    <mergeCell ref="I26:J26"/>
    <mergeCell ref="B52:D52"/>
    <mergeCell ref="I68:J68"/>
    <mergeCell ref="I70:J70"/>
    <mergeCell ref="I74:J74"/>
    <mergeCell ref="I76:J76"/>
    <mergeCell ref="I72:J72"/>
  </mergeCells>
  <dataValidations count="2">
    <dataValidation type="list" allowBlank="1" showInputMessage="1" showErrorMessage="1" sqref="E23:G23">
      <formula1>IF($C$23="AZ",AZ,IF(C23="CA",CA,IF(C23="CO",CO,IF(C23="ID",ID,IF(C23="NV",NV,IF(C23="OR",OR,IF(C23="TX",TX,IF(C23="UT",UT,IF(C23="WA",WA,WY)))))))))</formula1>
    </dataValidation>
    <dataValidation type="list" allowBlank="1" showInputMessage="1" showErrorMessage="1" sqref="C23">
      <formula1>State</formula1>
    </dataValidation>
  </dataValidations>
  <printOptions horizontalCentered="1"/>
  <pageMargins left="0.75" right="0.5" top="0.3" bottom="0.3" header="0.25" footer="0.25"/>
  <pageSetup scale="55" orientation="portrait" r:id="rId1"/>
  <headerFooter>
    <oddFooter>&amp;L&amp;8Copyright © 2016-2018 Mountain West Financial, Inc. All rights reserved. Mountain West Financial and the mountain logo are the registered trademarks of Mountain West Financial, Inc.&amp;R&amp;8Page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Sheet1.ClearForm">
                <anchor moveWithCells="1" sizeWithCells="1">
                  <from>
                    <xdr:col>0</xdr:col>
                    <xdr:colOff>123825</xdr:colOff>
                    <xdr:row>2</xdr:row>
                    <xdr:rowOff>180975</xdr:rowOff>
                  </from>
                  <to>
                    <xdr:col>0</xdr:col>
                    <xdr:colOff>1200150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Data!$A$5:$A$9</xm:f>
          </x14:formula1>
          <xm:sqref>B52:D52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77"/>
  <sheetViews>
    <sheetView showGridLines="0" zoomScale="115" zoomScaleNormal="115" workbookViewId="0">
      <selection activeCell="B7" sqref="B7:C7"/>
    </sheetView>
  </sheetViews>
  <sheetFormatPr defaultRowHeight="15" x14ac:dyDescent="0.25"/>
  <cols>
    <col min="1" max="1" width="20.5703125" style="2" customWidth="1"/>
    <col min="2" max="4" width="9.7109375" style="2" customWidth="1"/>
    <col min="5" max="6" width="8.28515625" style="2" customWidth="1"/>
    <col min="7" max="7" width="13.7109375" style="2" customWidth="1"/>
    <col min="8" max="8" width="8.28515625" style="2" customWidth="1"/>
    <col min="9" max="10" width="8.7109375" style="2" customWidth="1"/>
    <col min="11" max="12" width="2.7109375" style="2" customWidth="1"/>
    <col min="13" max="16" width="9.140625" style="2" customWidth="1"/>
    <col min="17" max="16384" width="9.140625" style="2"/>
  </cols>
  <sheetData>
    <row r="1" spans="1:16" ht="14.25" customHeight="1" x14ac:dyDescent="0.3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"/>
      <c r="M1" s="1"/>
      <c r="N1" s="1"/>
      <c r="O1" s="1"/>
    </row>
    <row r="2" spans="1:16" ht="23.25" x14ac:dyDescent="0.35">
      <c r="A2" s="27"/>
      <c r="B2" s="27"/>
      <c r="C2" s="27"/>
      <c r="D2" s="118" t="s">
        <v>553</v>
      </c>
      <c r="E2" s="118"/>
      <c r="F2" s="118"/>
      <c r="G2" s="118"/>
      <c r="H2" s="118"/>
      <c r="I2" s="118"/>
      <c r="J2" s="118"/>
      <c r="K2" s="118"/>
      <c r="L2" s="1"/>
      <c r="M2" s="1"/>
    </row>
    <row r="3" spans="1:16" x14ac:dyDescent="0.25">
      <c r="A3" s="30"/>
      <c r="B3" s="28"/>
      <c r="C3" s="28"/>
      <c r="D3" s="119" t="str">
        <f>Purchase!D3</f>
        <v>(Complete highlighted boxes only - Revised 03/03/20)</v>
      </c>
      <c r="E3" s="119"/>
      <c r="F3" s="119"/>
      <c r="G3" s="119"/>
      <c r="H3" s="119"/>
      <c r="I3" s="119"/>
      <c r="J3" s="119"/>
      <c r="K3" s="119"/>
      <c r="L3" s="1"/>
      <c r="M3" s="1"/>
      <c r="N3" s="1"/>
      <c r="O3" s="1"/>
    </row>
    <row r="4" spans="1:16" x14ac:dyDescent="0.25">
      <c r="B4" s="30"/>
      <c r="C4" s="30"/>
      <c r="D4" s="150" t="s">
        <v>646</v>
      </c>
      <c r="E4" s="150"/>
      <c r="F4" s="150"/>
      <c r="G4" s="150"/>
      <c r="H4" s="150"/>
      <c r="I4" s="150"/>
      <c r="J4" s="150"/>
      <c r="K4" s="150"/>
      <c r="L4" s="1"/>
      <c r="M4" s="1"/>
      <c r="N4" s="1"/>
      <c r="O4" s="1"/>
      <c r="P4" s="1"/>
    </row>
    <row r="5" spans="1:16" ht="19.5" thickBot="1" x14ac:dyDescent="0.3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"/>
      <c r="M5" s="1"/>
      <c r="N5" s="42"/>
      <c r="O5" s="42"/>
      <c r="P5" s="42"/>
    </row>
    <row r="6" spans="1:16" ht="9.9499999999999993" customHeight="1" thickBot="1" x14ac:dyDescent="0.3">
      <c r="A6" s="19"/>
      <c r="B6" s="29"/>
      <c r="C6" s="29"/>
      <c r="D6" s="29"/>
      <c r="E6" s="29"/>
      <c r="F6" s="29"/>
      <c r="G6" s="29"/>
      <c r="H6" s="29"/>
      <c r="I6" s="29"/>
      <c r="J6" s="29"/>
      <c r="K6" s="12"/>
      <c r="L6" s="1"/>
      <c r="M6" s="1"/>
      <c r="N6" s="42"/>
      <c r="O6" s="42"/>
      <c r="P6" s="42"/>
    </row>
    <row r="7" spans="1:16" ht="20.100000000000001" customHeight="1" thickBot="1" x14ac:dyDescent="0.3">
      <c r="A7" s="20" t="s">
        <v>2</v>
      </c>
      <c r="B7" s="114"/>
      <c r="C7" s="115"/>
      <c r="D7" s="30"/>
      <c r="E7" s="116" t="s">
        <v>3</v>
      </c>
      <c r="F7" s="117"/>
      <c r="G7" s="107"/>
      <c r="H7" s="108"/>
      <c r="I7" s="108"/>
      <c r="J7" s="109"/>
      <c r="K7" s="14"/>
      <c r="L7" s="1"/>
      <c r="M7" s="1"/>
      <c r="N7" s="42"/>
      <c r="O7" s="42"/>
    </row>
    <row r="8" spans="1:16" ht="9.9499999999999993" customHeight="1" thickBot="1" x14ac:dyDescent="0.3">
      <c r="A8" s="13"/>
      <c r="B8" s="8"/>
      <c r="C8" s="8"/>
      <c r="D8" s="8"/>
      <c r="E8" s="8"/>
      <c r="F8" s="8"/>
      <c r="G8" s="8"/>
      <c r="H8" s="9"/>
      <c r="I8" s="10"/>
      <c r="J8" s="10"/>
      <c r="K8" s="14"/>
      <c r="L8" s="1"/>
      <c r="M8" s="1"/>
      <c r="N8" s="1"/>
      <c r="O8" s="1"/>
    </row>
    <row r="9" spans="1:16" ht="20.100000000000001" customHeight="1" thickBot="1" x14ac:dyDescent="0.3">
      <c r="A9" s="20" t="s">
        <v>0</v>
      </c>
      <c r="B9" s="110"/>
      <c r="C9" s="111"/>
      <c r="D9" s="10"/>
      <c r="E9" s="10"/>
      <c r="F9" s="74" t="s">
        <v>1</v>
      </c>
      <c r="G9" s="107"/>
      <c r="H9" s="108"/>
      <c r="I9" s="108"/>
      <c r="J9" s="109"/>
      <c r="K9" s="14"/>
      <c r="L9" s="1"/>
      <c r="M9" s="1"/>
      <c r="N9" s="42"/>
      <c r="O9" s="42"/>
    </row>
    <row r="10" spans="1:16" ht="9.9499999999999993" customHeight="1" thickBot="1" x14ac:dyDescent="0.35">
      <c r="A10" s="22"/>
      <c r="B10" s="23"/>
      <c r="C10" s="23"/>
      <c r="D10" s="23"/>
      <c r="E10" s="23"/>
      <c r="F10" s="23"/>
      <c r="G10" s="23"/>
      <c r="H10" s="24"/>
      <c r="I10" s="25"/>
      <c r="J10" s="25"/>
      <c r="K10" s="26"/>
      <c r="L10" s="1"/>
      <c r="M10" s="1"/>
      <c r="N10" s="1"/>
      <c r="O10" s="1"/>
    </row>
    <row r="11" spans="1:16" ht="9.9499999999999993" customHeight="1" thickBot="1" x14ac:dyDescent="0.35">
      <c r="A11" s="51"/>
      <c r="B11" s="8"/>
      <c r="C11" s="8"/>
      <c r="D11" s="8"/>
      <c r="E11" s="8"/>
      <c r="F11" s="8"/>
      <c r="G11" s="8"/>
      <c r="H11" s="9"/>
      <c r="I11" s="52"/>
      <c r="J11" s="52"/>
      <c r="K11" s="10"/>
      <c r="L11" s="1"/>
      <c r="M11" s="1"/>
      <c r="N11" s="1"/>
      <c r="O11" s="1"/>
    </row>
    <row r="12" spans="1:16" ht="18.75" thickBot="1" x14ac:dyDescent="0.3">
      <c r="A12" s="43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"/>
      <c r="M12" s="1"/>
      <c r="N12" s="1"/>
      <c r="O12" s="1"/>
    </row>
    <row r="13" spans="1:16" ht="20.100000000000001" customHeight="1" thickBot="1" x14ac:dyDescent="0.3">
      <c r="A13" s="13" t="s">
        <v>583</v>
      </c>
      <c r="B13" s="8"/>
      <c r="C13" s="8"/>
      <c r="D13" s="8"/>
      <c r="E13" s="8"/>
      <c r="F13" s="8"/>
      <c r="G13" s="8"/>
      <c r="H13" s="9"/>
      <c r="I13" s="99"/>
      <c r="J13" s="100"/>
      <c r="K13" s="14"/>
      <c r="L13" s="1"/>
      <c r="M13" s="1"/>
      <c r="N13" s="1"/>
      <c r="O13" s="1"/>
    </row>
    <row r="14" spans="1:16" ht="9.9499999999999993" customHeight="1" thickBot="1" x14ac:dyDescent="0.3">
      <c r="A14" s="13"/>
      <c r="B14" s="8"/>
      <c r="C14" s="8"/>
      <c r="D14" s="8"/>
      <c r="E14" s="8"/>
      <c r="F14" s="8"/>
      <c r="G14" s="8"/>
      <c r="H14" s="9"/>
      <c r="I14" s="8"/>
      <c r="J14" s="8"/>
      <c r="K14" s="14"/>
      <c r="L14" s="1"/>
      <c r="M14" s="1"/>
      <c r="N14" s="1"/>
      <c r="O14" s="1"/>
    </row>
    <row r="15" spans="1:16" ht="20.100000000000001" customHeight="1" thickBot="1" x14ac:dyDescent="0.3">
      <c r="A15" s="13" t="s">
        <v>555</v>
      </c>
      <c r="B15" s="8"/>
      <c r="C15" s="8"/>
      <c r="D15" s="8"/>
      <c r="E15" s="8"/>
      <c r="F15" s="8"/>
      <c r="G15" s="8"/>
      <c r="H15" s="9"/>
      <c r="I15" s="99"/>
      <c r="J15" s="100"/>
      <c r="K15" s="14"/>
      <c r="L15" s="1"/>
      <c r="M15" s="1"/>
      <c r="N15" s="1"/>
      <c r="O15" s="1"/>
    </row>
    <row r="16" spans="1:16" ht="9.9499999999999993" customHeight="1" thickBot="1" x14ac:dyDescent="0.3">
      <c r="A16" s="13"/>
      <c r="B16" s="8"/>
      <c r="C16" s="8"/>
      <c r="D16" s="8"/>
      <c r="E16" s="8"/>
      <c r="F16" s="8"/>
      <c r="G16" s="8"/>
      <c r="H16" s="9"/>
      <c r="I16" s="8"/>
      <c r="J16" s="8"/>
      <c r="K16" s="14"/>
      <c r="L16" s="1"/>
      <c r="M16" s="1"/>
      <c r="N16" s="1"/>
      <c r="O16" s="1"/>
    </row>
    <row r="17" spans="1:15" ht="20.100000000000001" customHeight="1" thickBot="1" x14ac:dyDescent="0.3">
      <c r="A17" s="13" t="s">
        <v>628</v>
      </c>
      <c r="B17" s="8"/>
      <c r="C17" s="8"/>
      <c r="D17" s="8"/>
      <c r="E17" s="8"/>
      <c r="F17" s="8"/>
      <c r="G17" s="8"/>
      <c r="H17" s="71" t="s">
        <v>4</v>
      </c>
      <c r="I17" s="112">
        <f>I15*0.25</f>
        <v>0</v>
      </c>
      <c r="J17" s="113"/>
      <c r="K17" s="14"/>
      <c r="L17" s="1"/>
      <c r="M17" s="1"/>
      <c r="N17" s="1"/>
      <c r="O17" s="1"/>
    </row>
    <row r="18" spans="1:15" s="7" customFormat="1" ht="9.9499999999999993" customHeight="1" thickBot="1" x14ac:dyDescent="0.3">
      <c r="A18" s="15"/>
      <c r="B18" s="16"/>
      <c r="C18" s="16"/>
      <c r="D18" s="17"/>
      <c r="E18" s="17"/>
      <c r="F18" s="17"/>
      <c r="G18" s="17"/>
      <c r="H18" s="17"/>
      <c r="I18" s="23"/>
      <c r="J18" s="23"/>
      <c r="K18" s="18"/>
      <c r="L18" s="5"/>
      <c r="M18" s="5"/>
      <c r="N18" s="1"/>
      <c r="O18" s="1"/>
    </row>
    <row r="19" spans="1:15" ht="18" x14ac:dyDescent="0.25">
      <c r="A19" s="43" t="s">
        <v>534</v>
      </c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"/>
      <c r="M19" s="1"/>
      <c r="N19" s="1"/>
      <c r="O19" s="1"/>
    </row>
    <row r="20" spans="1:15" ht="9.9499999999999993" customHeight="1" thickBot="1" x14ac:dyDescent="0.3">
      <c r="A20" s="13"/>
      <c r="B20" s="8"/>
      <c r="C20" s="8"/>
      <c r="D20" s="8"/>
      <c r="E20" s="8"/>
      <c r="F20" s="8"/>
      <c r="G20" s="8"/>
      <c r="H20" s="9"/>
      <c r="I20" s="8"/>
      <c r="J20" s="8"/>
      <c r="K20" s="14"/>
      <c r="L20" s="1"/>
      <c r="M20" s="1"/>
      <c r="N20" s="1"/>
      <c r="O20" s="1"/>
    </row>
    <row r="21" spans="1:15" ht="20.100000000000001" customHeight="1" thickBot="1" x14ac:dyDescent="0.3">
      <c r="A21" s="8"/>
      <c r="B21" s="9" t="s">
        <v>536</v>
      </c>
      <c r="C21" s="73"/>
      <c r="D21" s="9" t="s">
        <v>535</v>
      </c>
      <c r="E21" s="120"/>
      <c r="F21" s="121"/>
      <c r="G21" s="122"/>
      <c r="H21" s="9"/>
      <c r="I21" s="8"/>
      <c r="J21" s="8"/>
      <c r="K21" s="14"/>
      <c r="L21" s="1"/>
      <c r="M21" s="1"/>
      <c r="N21" s="1"/>
      <c r="O21" s="1"/>
    </row>
    <row r="22" spans="1:15" ht="20.100000000000001" customHeight="1" thickBot="1" x14ac:dyDescent="0.3">
      <c r="A22" s="13" t="s">
        <v>584</v>
      </c>
      <c r="B22" s="8"/>
      <c r="C22" s="8"/>
      <c r="D22" s="8"/>
      <c r="E22" s="8"/>
      <c r="F22" s="8"/>
      <c r="G22" s="8"/>
      <c r="H22" s="9"/>
      <c r="I22" s="112">
        <f>IF(E21="",0,VLOOKUP(E21,Data!A13:B905,2,FALSE))</f>
        <v>0</v>
      </c>
      <c r="J22" s="113"/>
      <c r="K22" s="14"/>
      <c r="L22" s="1"/>
      <c r="M22" s="1"/>
      <c r="N22" s="1"/>
      <c r="O22" s="1"/>
    </row>
    <row r="23" spans="1:15" ht="9.9499999999999993" customHeight="1" thickBot="1" x14ac:dyDescent="0.3">
      <c r="A23" s="13"/>
      <c r="B23" s="8"/>
      <c r="C23" s="8"/>
      <c r="D23" s="8"/>
      <c r="E23" s="8"/>
      <c r="F23" s="8"/>
      <c r="G23" s="8"/>
      <c r="H23" s="9"/>
      <c r="I23" s="8"/>
      <c r="J23" s="8"/>
      <c r="K23" s="14"/>
      <c r="L23" s="1"/>
      <c r="M23" s="1"/>
      <c r="N23" s="1"/>
      <c r="O23" s="1"/>
    </row>
    <row r="24" spans="1:15" ht="20.100000000000001" customHeight="1" thickBot="1" x14ac:dyDescent="0.3">
      <c r="A24" s="13" t="s">
        <v>585</v>
      </c>
      <c r="B24" s="8"/>
      <c r="C24" s="8"/>
      <c r="D24" s="8"/>
      <c r="E24" s="8"/>
      <c r="F24" s="8"/>
      <c r="G24" s="8"/>
      <c r="H24" s="71" t="s">
        <v>4</v>
      </c>
      <c r="I24" s="112">
        <f>ROUNDDOWN((I22*0.25),0)</f>
        <v>0</v>
      </c>
      <c r="J24" s="113"/>
      <c r="K24" s="14"/>
      <c r="L24" s="1"/>
      <c r="M24" s="1"/>
      <c r="N24" s="1"/>
      <c r="O24" s="1"/>
    </row>
    <row r="25" spans="1:15" ht="9.9499999999999993" customHeight="1" thickBot="1" x14ac:dyDescent="0.3">
      <c r="A25" s="13"/>
      <c r="B25" s="8"/>
      <c r="C25" s="8"/>
      <c r="D25" s="8"/>
      <c r="E25" s="8"/>
      <c r="F25" s="8"/>
      <c r="G25" s="8"/>
      <c r="H25" s="9"/>
      <c r="I25" s="8"/>
      <c r="J25" s="8"/>
      <c r="K25" s="14"/>
      <c r="L25" s="1"/>
      <c r="M25" s="1"/>
      <c r="N25" s="1"/>
      <c r="O25" s="1"/>
    </row>
    <row r="26" spans="1:15" ht="20.100000000000001" customHeight="1" thickBot="1" x14ac:dyDescent="0.3">
      <c r="A26" s="13" t="s">
        <v>586</v>
      </c>
      <c r="B26" s="8"/>
      <c r="C26" s="8"/>
      <c r="D26" s="8"/>
      <c r="E26" s="8"/>
      <c r="F26" s="8"/>
      <c r="G26" s="8"/>
      <c r="H26" s="9"/>
      <c r="I26" s="99"/>
      <c r="J26" s="100"/>
      <c r="K26" s="14"/>
      <c r="L26" s="1"/>
      <c r="M26" s="1"/>
      <c r="N26" s="1"/>
      <c r="O26" s="1"/>
    </row>
    <row r="27" spans="1:15" ht="9.9499999999999993" customHeight="1" thickBot="1" x14ac:dyDescent="0.3">
      <c r="A27" s="13"/>
      <c r="B27" s="8"/>
      <c r="C27" s="8"/>
      <c r="D27" s="8"/>
      <c r="E27" s="8"/>
      <c r="F27" s="8"/>
      <c r="G27" s="8"/>
      <c r="H27" s="9"/>
      <c r="I27" s="8"/>
      <c r="J27" s="8"/>
      <c r="K27" s="14"/>
      <c r="L27" s="1"/>
      <c r="N27" s="1"/>
    </row>
    <row r="28" spans="1:15" ht="20.100000000000001" customHeight="1" thickBot="1" x14ac:dyDescent="0.3">
      <c r="A28" s="21" t="s">
        <v>587</v>
      </c>
      <c r="B28" s="8"/>
      <c r="C28" s="8"/>
      <c r="D28" s="8"/>
      <c r="E28" s="8"/>
      <c r="F28" s="8"/>
      <c r="G28" s="8"/>
      <c r="H28" s="9"/>
      <c r="I28" s="112">
        <f>ROUNDDOWN((I24-I26),0)</f>
        <v>0</v>
      </c>
      <c r="J28" s="113"/>
      <c r="K28" s="14"/>
      <c r="L28" s="1"/>
      <c r="M28" s="77">
        <f>IF(I13=0,0,I28/I13)</f>
        <v>0</v>
      </c>
      <c r="N28" s="1"/>
    </row>
    <row r="29" spans="1:15" s="7" customFormat="1" ht="9.9499999999999993" customHeight="1" thickBot="1" x14ac:dyDescent="0.3">
      <c r="A29" s="15"/>
      <c r="B29" s="16"/>
      <c r="C29" s="16"/>
      <c r="D29" s="17"/>
      <c r="E29" s="17"/>
      <c r="F29" s="17"/>
      <c r="G29" s="17"/>
      <c r="H29" s="17"/>
      <c r="I29" s="23"/>
      <c r="J29" s="23"/>
      <c r="K29" s="18"/>
      <c r="L29" s="5"/>
      <c r="N29" s="1"/>
    </row>
    <row r="30" spans="1:15" ht="15" customHeight="1" thickBot="1" x14ac:dyDescent="0.3">
      <c r="A30" s="51"/>
      <c r="B30" s="8"/>
      <c r="C30" s="8"/>
      <c r="D30" s="8"/>
      <c r="E30" s="8"/>
      <c r="F30" s="8"/>
      <c r="G30" s="8"/>
      <c r="H30" s="9"/>
      <c r="I30" s="76"/>
      <c r="J30" s="76"/>
      <c r="K30" s="10"/>
      <c r="L30" s="1"/>
      <c r="N30" s="78">
        <f>IFERROR(SUM(M28,M32),"")</f>
        <v>0</v>
      </c>
    </row>
    <row r="31" spans="1:15" ht="18.75" thickBot="1" x14ac:dyDescent="0.3">
      <c r="A31" s="43" t="s">
        <v>549</v>
      </c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"/>
      <c r="N31" s="1"/>
    </row>
    <row r="32" spans="1:15" ht="20.100000000000001" customHeight="1" thickBot="1" x14ac:dyDescent="0.3">
      <c r="A32" s="13" t="s">
        <v>588</v>
      </c>
      <c r="B32" s="8"/>
      <c r="C32" s="8"/>
      <c r="D32" s="8"/>
      <c r="E32" s="8"/>
      <c r="F32" s="8"/>
      <c r="G32" s="8"/>
      <c r="H32" s="69" t="s">
        <v>542</v>
      </c>
      <c r="I32" s="112">
        <f>IF(I28&lt;I17,I17-I28,0)</f>
        <v>0</v>
      </c>
      <c r="J32" s="113"/>
      <c r="K32" s="14"/>
      <c r="L32" s="1"/>
      <c r="M32" s="77">
        <f>IF(M28=0,0,IF(M28&gt;0.25,0,0.25-M28))</f>
        <v>0</v>
      </c>
      <c r="N32" s="1"/>
    </row>
    <row r="33" spans="1:15" ht="12" customHeight="1" thickBot="1" x14ac:dyDescent="0.3">
      <c r="A33" s="13"/>
      <c r="B33" s="8"/>
      <c r="C33" s="8"/>
      <c r="D33" s="8"/>
      <c r="E33" s="8"/>
      <c r="F33" s="8"/>
      <c r="G33" s="8"/>
      <c r="H33" s="9"/>
      <c r="I33" s="8"/>
      <c r="J33" s="8"/>
      <c r="K33" s="14"/>
      <c r="L33" s="1"/>
      <c r="M33" s="1"/>
      <c r="N33" s="1"/>
    </row>
    <row r="34" spans="1:15" ht="20.100000000000001" customHeight="1" thickBot="1" x14ac:dyDescent="0.3">
      <c r="A34" s="13" t="s">
        <v>589</v>
      </c>
      <c r="B34" s="8"/>
      <c r="C34" s="8"/>
      <c r="D34" s="8"/>
      <c r="E34" s="8"/>
      <c r="F34" s="8"/>
      <c r="G34" s="8"/>
      <c r="H34" s="69" t="s">
        <v>550</v>
      </c>
      <c r="I34" s="112">
        <f>IF(I13&gt;I15,0,I15-I13)</f>
        <v>0</v>
      </c>
      <c r="J34" s="113"/>
      <c r="K34" s="14"/>
      <c r="L34" s="1"/>
      <c r="M34" s="77">
        <f>IF(I13=0,0,I34/I13)</f>
        <v>0</v>
      </c>
      <c r="N34" s="1"/>
    </row>
    <row r="35" spans="1:15" ht="12" customHeight="1" thickBot="1" x14ac:dyDescent="0.3">
      <c r="A35" s="13"/>
      <c r="B35" s="8"/>
      <c r="C35" s="8"/>
      <c r="D35" s="8"/>
      <c r="E35" s="8"/>
      <c r="F35" s="8"/>
      <c r="G35" s="8"/>
      <c r="H35" s="9"/>
      <c r="I35" s="8"/>
      <c r="J35" s="8"/>
      <c r="K35" s="14"/>
      <c r="L35" s="1"/>
      <c r="M35" s="1"/>
      <c r="N35" s="1"/>
    </row>
    <row r="36" spans="1:15" ht="20.100000000000001" customHeight="1" thickBot="1" x14ac:dyDescent="0.3">
      <c r="A36" s="21" t="s">
        <v>590</v>
      </c>
      <c r="B36" s="8"/>
      <c r="C36" s="8"/>
      <c r="D36" s="8"/>
      <c r="E36" s="8"/>
      <c r="F36" s="8"/>
      <c r="G36" s="8"/>
      <c r="H36" s="71"/>
      <c r="I36" s="128">
        <f>IF(I34&gt;I32,0,I32-I34)</f>
        <v>0</v>
      </c>
      <c r="J36" s="129"/>
      <c r="K36" s="14"/>
      <c r="L36" s="1"/>
      <c r="M36" s="77">
        <f>IF(I13=0,0,I36/I13)</f>
        <v>0</v>
      </c>
      <c r="N36" s="1"/>
    </row>
    <row r="37" spans="1:15" s="7" customFormat="1" ht="9.9499999999999993" customHeight="1" thickBot="1" x14ac:dyDescent="0.3">
      <c r="A37" s="15"/>
      <c r="B37" s="16"/>
      <c r="C37" s="16"/>
      <c r="D37" s="17"/>
      <c r="E37" s="17"/>
      <c r="F37" s="17"/>
      <c r="G37" s="17"/>
      <c r="H37" s="17"/>
      <c r="I37" s="23"/>
      <c r="J37" s="23"/>
      <c r="K37" s="18"/>
      <c r="L37" s="5"/>
      <c r="M37" s="1"/>
      <c r="N37" s="1"/>
      <c r="O37" s="2"/>
    </row>
    <row r="38" spans="1:15" ht="9.9499999999999993" customHeight="1" thickBot="1" x14ac:dyDescent="0.3">
      <c r="A38" s="3"/>
      <c r="B38" s="3"/>
      <c r="C38" s="3"/>
      <c r="D38" s="3"/>
      <c r="E38" s="3"/>
      <c r="F38" s="3"/>
      <c r="G38" s="3"/>
      <c r="H38" s="4"/>
      <c r="I38" s="3"/>
      <c r="J38" s="3"/>
      <c r="K38" s="1"/>
      <c r="L38" s="1"/>
      <c r="M38" s="1"/>
      <c r="N38" s="1"/>
    </row>
    <row r="39" spans="1:15" ht="18.75" thickBot="1" x14ac:dyDescent="0.3">
      <c r="A39" s="43" t="s">
        <v>533</v>
      </c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"/>
      <c r="M39" s="1"/>
      <c r="N39" s="1"/>
    </row>
    <row r="40" spans="1:15" ht="20.100000000000001" customHeight="1" thickBot="1" x14ac:dyDescent="0.3">
      <c r="A40" s="13" t="s">
        <v>591</v>
      </c>
      <c r="B40" s="8"/>
      <c r="C40" s="8"/>
      <c r="D40" s="8"/>
      <c r="E40" s="8"/>
      <c r="F40" s="8"/>
      <c r="G40" s="8"/>
      <c r="H40" s="9"/>
      <c r="I40" s="112">
        <f>I13-I36</f>
        <v>0</v>
      </c>
      <c r="J40" s="113"/>
      <c r="K40" s="14"/>
      <c r="L40" s="1"/>
      <c r="M40" s="1"/>
      <c r="N40" s="1"/>
    </row>
    <row r="41" spans="1:15" ht="9.9499999999999993" customHeight="1" thickBot="1" x14ac:dyDescent="0.3">
      <c r="A41" s="13"/>
      <c r="B41" s="8"/>
      <c r="C41" s="8"/>
      <c r="D41" s="8"/>
      <c r="E41" s="8"/>
      <c r="F41" s="8"/>
      <c r="G41" s="8"/>
      <c r="H41" s="9"/>
      <c r="I41" s="8"/>
      <c r="J41" s="8"/>
      <c r="K41" s="14"/>
      <c r="L41" s="1"/>
      <c r="M41" s="1"/>
      <c r="N41" s="1"/>
      <c r="O41" s="7"/>
    </row>
    <row r="42" spans="1:15" ht="20.100000000000001" customHeight="1" thickBot="1" x14ac:dyDescent="0.3">
      <c r="A42" s="13" t="s">
        <v>592</v>
      </c>
      <c r="B42" s="8"/>
      <c r="C42" s="8"/>
      <c r="D42" s="8"/>
      <c r="E42" s="8"/>
      <c r="F42" s="8"/>
      <c r="G42" s="8"/>
      <c r="H42" s="9"/>
      <c r="I42" s="127">
        <f>I40</f>
        <v>0</v>
      </c>
      <c r="J42" s="113"/>
      <c r="K42" s="14"/>
      <c r="L42" s="1"/>
      <c r="M42" s="77">
        <f>IF(I15=0,0,I42/I15)</f>
        <v>0</v>
      </c>
      <c r="N42" s="1"/>
    </row>
    <row r="43" spans="1:15" ht="9.9499999999999993" customHeight="1" thickBot="1" x14ac:dyDescent="0.3">
      <c r="A43" s="13"/>
      <c r="B43" s="8"/>
      <c r="C43" s="8"/>
      <c r="D43" s="8"/>
      <c r="E43" s="8"/>
      <c r="F43" s="8"/>
      <c r="G43" s="8"/>
      <c r="H43" s="9"/>
      <c r="I43" s="8"/>
      <c r="J43" s="8"/>
      <c r="K43" s="14"/>
      <c r="L43" s="1"/>
      <c r="M43" s="1"/>
      <c r="N43" s="1"/>
    </row>
    <row r="44" spans="1:15" ht="20.100000000000001" customHeight="1" thickBot="1" x14ac:dyDescent="0.3">
      <c r="A44" s="13" t="s">
        <v>593</v>
      </c>
      <c r="B44" s="96"/>
      <c r="C44" s="97"/>
      <c r="D44" s="98"/>
      <c r="E44" s="72"/>
      <c r="F44" s="71" t="s">
        <v>545</v>
      </c>
      <c r="G44" s="67">
        <f>IF(B44="Regular - First Time Use",0.023,IF(B44="Regular - Subsequent Use",0.036,IF(B44="Reserves/Nation Guard - 1st Time Use",0.023,IF(B44="Reserves/Nation Guard - Sub. Use",0.036,0))))</f>
        <v>0</v>
      </c>
      <c r="H44" s="9"/>
      <c r="I44" s="127">
        <f>ROUNDDOWN(G46,0)</f>
        <v>0</v>
      </c>
      <c r="J44" s="113"/>
      <c r="K44" s="14"/>
      <c r="L44" s="1"/>
      <c r="M44" s="1"/>
      <c r="N44" s="1"/>
      <c r="O44" s="1"/>
    </row>
    <row r="45" spans="1:15" ht="9.9499999999999993" customHeight="1" thickBot="1" x14ac:dyDescent="0.3">
      <c r="A45" s="13"/>
      <c r="B45" s="8"/>
      <c r="C45" s="8"/>
      <c r="D45" s="8"/>
      <c r="E45" s="8"/>
      <c r="F45" s="8"/>
      <c r="G45" s="8"/>
      <c r="H45" s="9"/>
      <c r="I45" s="8"/>
      <c r="J45" s="8"/>
      <c r="K45" s="14"/>
      <c r="L45" s="1"/>
      <c r="M45" s="1"/>
      <c r="N45" s="1"/>
      <c r="O45" s="1"/>
    </row>
    <row r="46" spans="1:15" ht="20.100000000000001" customHeight="1" thickBot="1" x14ac:dyDescent="0.3">
      <c r="A46" s="21" t="s">
        <v>594</v>
      </c>
      <c r="B46" s="8"/>
      <c r="C46" s="8"/>
      <c r="D46" s="8"/>
      <c r="E46" s="8"/>
      <c r="F46" s="71" t="s">
        <v>545</v>
      </c>
      <c r="G46" s="75">
        <f>G44*I42</f>
        <v>0</v>
      </c>
      <c r="H46" s="9"/>
      <c r="I46" s="128">
        <f>ROUNDDOWN(I42+I44,0)</f>
        <v>0</v>
      </c>
      <c r="J46" s="129"/>
      <c r="K46" s="14"/>
      <c r="L46" s="1"/>
      <c r="M46" s="1"/>
      <c r="N46" s="1"/>
      <c r="O46" s="1"/>
    </row>
    <row r="47" spans="1:15" s="7" customFormat="1" ht="9.9499999999999993" customHeight="1" thickBot="1" x14ac:dyDescent="0.3">
      <c r="A47" s="15"/>
      <c r="B47" s="16"/>
      <c r="C47" s="16"/>
      <c r="D47" s="17"/>
      <c r="E47" s="17"/>
      <c r="F47" s="17"/>
      <c r="G47" s="17"/>
      <c r="H47" s="17"/>
      <c r="I47" s="23"/>
      <c r="J47" s="23"/>
      <c r="K47" s="18"/>
      <c r="L47" s="5"/>
      <c r="M47" s="5"/>
      <c r="N47" s="1"/>
      <c r="O47" s="1"/>
    </row>
    <row r="48" spans="1:15" ht="9.9499999999999993" customHeight="1" thickBot="1" x14ac:dyDescent="0.3">
      <c r="A48" s="6"/>
      <c r="B48" s="1"/>
      <c r="C48" s="1"/>
      <c r="D48" s="1"/>
      <c r="E48" s="1"/>
      <c r="F48" s="1"/>
      <c r="G48" s="1"/>
      <c r="H48" s="1"/>
      <c r="I48" s="3"/>
      <c r="J48" s="3"/>
      <c r="K48" s="1"/>
      <c r="L48" s="1"/>
      <c r="M48" s="1"/>
      <c r="N48" s="1"/>
      <c r="O48" s="1"/>
    </row>
    <row r="49" spans="1:15" ht="18.75" thickBot="1" x14ac:dyDescent="0.3">
      <c r="A49" s="43" t="s">
        <v>532</v>
      </c>
      <c r="B49" s="44"/>
      <c r="C49" s="44"/>
      <c r="D49" s="44"/>
      <c r="E49" s="44"/>
      <c r="F49" s="44"/>
      <c r="G49" s="44"/>
      <c r="H49" s="45"/>
      <c r="I49" s="44"/>
      <c r="J49" s="44"/>
      <c r="K49" s="46"/>
      <c r="L49" s="53"/>
      <c r="M49" s="1"/>
      <c r="N49" s="1"/>
      <c r="O49" s="1"/>
    </row>
    <row r="50" spans="1:15" ht="16.5" thickBot="1" x14ac:dyDescent="0.3">
      <c r="A50" s="35" t="s">
        <v>595</v>
      </c>
      <c r="B50" s="33"/>
      <c r="C50" s="33"/>
      <c r="D50" s="33"/>
      <c r="E50" s="33"/>
      <c r="F50" s="33"/>
      <c r="G50" s="33"/>
      <c r="H50" s="34"/>
      <c r="I50" s="99"/>
      <c r="J50" s="100"/>
      <c r="K50" s="32"/>
      <c r="L50" s="31"/>
      <c r="M50" s="65"/>
    </row>
    <row r="51" spans="1:15" ht="9.9499999999999993" customHeight="1" thickBot="1" x14ac:dyDescent="0.3">
      <c r="A51" s="13"/>
      <c r="B51" s="8"/>
      <c r="C51" s="8"/>
      <c r="D51" s="8"/>
      <c r="E51" s="8"/>
      <c r="F51" s="8"/>
      <c r="G51" s="8"/>
      <c r="H51" s="9"/>
      <c r="I51" s="8"/>
      <c r="J51" s="8"/>
      <c r="K51" s="14"/>
      <c r="L51" s="1"/>
      <c r="M51" s="1"/>
      <c r="N51" s="1"/>
      <c r="O51" s="1"/>
    </row>
    <row r="52" spans="1:15" ht="16.5" thickBot="1" x14ac:dyDescent="0.3">
      <c r="A52" s="35" t="s">
        <v>596</v>
      </c>
      <c r="B52" s="33"/>
      <c r="C52" s="33"/>
      <c r="D52" s="33"/>
      <c r="E52" s="33"/>
      <c r="F52" s="33"/>
      <c r="G52" s="33"/>
      <c r="H52" s="34"/>
      <c r="I52" s="99"/>
      <c r="J52" s="100"/>
      <c r="K52" s="32"/>
      <c r="L52" s="31"/>
      <c r="M52" s="65"/>
    </row>
    <row r="53" spans="1:15" ht="9.9499999999999993" customHeight="1" thickBot="1" x14ac:dyDescent="0.3">
      <c r="A53" s="13"/>
      <c r="B53" s="8"/>
      <c r="C53" s="8"/>
      <c r="D53" s="8"/>
      <c r="E53" s="8"/>
      <c r="F53" s="8"/>
      <c r="G53" s="8"/>
      <c r="H53" s="9"/>
      <c r="I53" s="8"/>
      <c r="J53" s="8"/>
      <c r="K53" s="14"/>
      <c r="L53" s="1"/>
      <c r="M53" s="1"/>
      <c r="N53" s="1"/>
      <c r="O53" s="1"/>
    </row>
    <row r="54" spans="1:15" ht="16.5" thickBot="1" x14ac:dyDescent="0.3">
      <c r="A54" s="35" t="s">
        <v>597</v>
      </c>
      <c r="B54" s="33"/>
      <c r="C54" s="33"/>
      <c r="D54" s="33"/>
      <c r="E54" s="33"/>
      <c r="F54" s="33"/>
      <c r="G54" s="33"/>
      <c r="H54" s="34"/>
      <c r="I54" s="99"/>
      <c r="J54" s="100"/>
      <c r="K54" s="32"/>
      <c r="L54" s="31"/>
      <c r="M54" s="65"/>
    </row>
    <row r="55" spans="1:15" ht="9.9499999999999993" customHeight="1" thickBot="1" x14ac:dyDescent="0.3">
      <c r="A55" s="13"/>
      <c r="B55" s="8"/>
      <c r="C55" s="8"/>
      <c r="D55" s="8"/>
      <c r="E55" s="8"/>
      <c r="F55" s="8"/>
      <c r="G55" s="8"/>
      <c r="H55" s="9"/>
      <c r="I55" s="8"/>
      <c r="J55" s="8"/>
      <c r="K55" s="14"/>
      <c r="L55" s="1"/>
      <c r="M55" s="1"/>
      <c r="N55" s="1"/>
      <c r="O55" s="1"/>
    </row>
    <row r="56" spans="1:15" ht="16.5" thickBot="1" x14ac:dyDescent="0.3">
      <c r="A56" s="35" t="s">
        <v>598</v>
      </c>
      <c r="B56" s="33"/>
      <c r="C56" s="33"/>
      <c r="D56" s="33"/>
      <c r="E56" s="33"/>
      <c r="F56" s="33"/>
      <c r="G56" s="33"/>
      <c r="H56" s="34"/>
      <c r="I56" s="101">
        <f>I44</f>
        <v>0</v>
      </c>
      <c r="J56" s="102"/>
      <c r="K56" s="32"/>
      <c r="L56" s="31"/>
      <c r="M56" s="65"/>
    </row>
    <row r="57" spans="1:15" ht="9.9499999999999993" customHeight="1" thickBot="1" x14ac:dyDescent="0.3">
      <c r="A57" s="13"/>
      <c r="B57" s="8"/>
      <c r="C57" s="8"/>
      <c r="D57" s="8"/>
      <c r="E57" s="8"/>
      <c r="F57" s="8"/>
      <c r="G57" s="8"/>
      <c r="H57" s="9"/>
      <c r="I57" s="8"/>
      <c r="J57" s="8"/>
      <c r="K57" s="14"/>
      <c r="L57" s="1"/>
      <c r="M57" s="1"/>
      <c r="N57" s="1"/>
      <c r="O57" s="1"/>
    </row>
    <row r="58" spans="1:15" s="60" customFormat="1" ht="16.5" thickBot="1" x14ac:dyDescent="0.3">
      <c r="A58" s="41" t="s">
        <v>599</v>
      </c>
      <c r="B58" s="56"/>
      <c r="C58" s="56"/>
      <c r="D58" s="56"/>
      <c r="E58" s="56"/>
      <c r="F58" s="56"/>
      <c r="G58" s="56"/>
      <c r="H58" s="57"/>
      <c r="I58" s="103">
        <f>I50+I52+I54+I56</f>
        <v>0</v>
      </c>
      <c r="J58" s="104"/>
      <c r="K58" s="58"/>
      <c r="L58" s="59"/>
    </row>
    <row r="59" spans="1:15" ht="9.9499999999999993" customHeight="1" thickBot="1" x14ac:dyDescent="0.3">
      <c r="A59" s="13"/>
      <c r="B59" s="8"/>
      <c r="C59" s="8"/>
      <c r="D59" s="8"/>
      <c r="E59" s="8"/>
      <c r="F59" s="8"/>
      <c r="G59" s="8"/>
      <c r="H59" s="9"/>
      <c r="I59" s="8"/>
      <c r="J59" s="8"/>
      <c r="K59" s="14"/>
      <c r="L59" s="1"/>
      <c r="M59" s="1"/>
      <c r="N59" s="1"/>
      <c r="O59" s="1"/>
    </row>
    <row r="60" spans="1:15" ht="16.5" thickBot="1" x14ac:dyDescent="0.3">
      <c r="A60" s="35" t="s">
        <v>600</v>
      </c>
      <c r="B60" s="33"/>
      <c r="C60" s="33"/>
      <c r="D60" s="33"/>
      <c r="E60" s="33"/>
      <c r="F60" s="33"/>
      <c r="G60" s="33"/>
      <c r="H60" s="34"/>
      <c r="I60" s="99"/>
      <c r="J60" s="100"/>
      <c r="K60" s="32"/>
      <c r="L60" s="31"/>
      <c r="M60" s="65"/>
    </row>
    <row r="61" spans="1:15" ht="9.9499999999999993" customHeight="1" thickBot="1" x14ac:dyDescent="0.3">
      <c r="A61" s="13"/>
      <c r="B61" s="8"/>
      <c r="C61" s="8"/>
      <c r="D61" s="8"/>
      <c r="E61" s="8"/>
      <c r="F61" s="8"/>
      <c r="G61" s="8"/>
      <c r="H61" s="9"/>
      <c r="I61" s="8"/>
      <c r="J61" s="8"/>
      <c r="K61" s="14"/>
      <c r="L61" s="1"/>
      <c r="M61" s="1"/>
      <c r="N61" s="1"/>
      <c r="O61" s="1"/>
    </row>
    <row r="62" spans="1:15" ht="16.5" thickBot="1" x14ac:dyDescent="0.3">
      <c r="A62" s="35" t="s">
        <v>601</v>
      </c>
      <c r="B62" s="33"/>
      <c r="C62" s="33"/>
      <c r="D62" s="33"/>
      <c r="E62" s="33"/>
      <c r="F62" s="33"/>
      <c r="G62" s="33"/>
      <c r="H62" s="34"/>
      <c r="I62" s="99"/>
      <c r="J62" s="100"/>
      <c r="K62" s="32"/>
      <c r="L62" s="31"/>
      <c r="M62" s="65"/>
    </row>
    <row r="63" spans="1:15" ht="9.9499999999999993" customHeight="1" thickBot="1" x14ac:dyDescent="0.3">
      <c r="A63" s="13"/>
      <c r="B63" s="8"/>
      <c r="C63" s="8"/>
      <c r="D63" s="8"/>
      <c r="E63" s="8"/>
      <c r="F63" s="8"/>
      <c r="G63" s="8"/>
      <c r="H63" s="9"/>
      <c r="I63" s="8"/>
      <c r="J63" s="8"/>
      <c r="K63" s="14"/>
      <c r="L63" s="1"/>
      <c r="M63" s="1"/>
      <c r="N63" s="1"/>
      <c r="O63" s="1"/>
    </row>
    <row r="64" spans="1:15" ht="16.5" thickBot="1" x14ac:dyDescent="0.3">
      <c r="A64" s="35" t="s">
        <v>602</v>
      </c>
      <c r="B64" s="33"/>
      <c r="C64" s="33"/>
      <c r="D64" s="33"/>
      <c r="E64" s="33"/>
      <c r="F64" s="33"/>
      <c r="G64" s="33"/>
      <c r="H64" s="34"/>
      <c r="I64" s="101">
        <f>I42</f>
        <v>0</v>
      </c>
      <c r="J64" s="102"/>
      <c r="K64" s="32"/>
      <c r="L64" s="31"/>
      <c r="M64" s="65"/>
    </row>
    <row r="65" spans="1:15" ht="9.9499999999999993" customHeight="1" thickBot="1" x14ac:dyDescent="0.3">
      <c r="A65" s="13"/>
      <c r="B65" s="8"/>
      <c r="C65" s="8"/>
      <c r="D65" s="8"/>
      <c r="E65" s="8"/>
      <c r="F65" s="8"/>
      <c r="G65" s="8"/>
      <c r="H65" s="9"/>
      <c r="I65" s="8"/>
      <c r="J65" s="8"/>
      <c r="K65" s="14"/>
      <c r="L65" s="1"/>
      <c r="M65" s="1"/>
      <c r="N65" s="1"/>
      <c r="O65" s="1"/>
    </row>
    <row r="66" spans="1:15" ht="16.5" thickBot="1" x14ac:dyDescent="0.3">
      <c r="A66" s="35" t="s">
        <v>603</v>
      </c>
      <c r="B66" s="33"/>
      <c r="C66" s="33"/>
      <c r="D66" s="33"/>
      <c r="E66" s="33"/>
      <c r="F66" s="33"/>
      <c r="G66" s="33"/>
      <c r="H66" s="34"/>
      <c r="I66" s="101">
        <f>ROUNDDOWN(I44,0)</f>
        <v>0</v>
      </c>
      <c r="J66" s="102"/>
      <c r="K66" s="32"/>
      <c r="L66" s="31"/>
      <c r="M66" s="65"/>
    </row>
    <row r="67" spans="1:15" ht="9.9499999999999993" customHeight="1" thickBot="1" x14ac:dyDescent="0.3">
      <c r="A67" s="13"/>
      <c r="B67" s="8"/>
      <c r="C67" s="8"/>
      <c r="D67" s="8"/>
      <c r="E67" s="8"/>
      <c r="F67" s="8"/>
      <c r="G67" s="8"/>
      <c r="H67" s="9"/>
      <c r="I67" s="8"/>
      <c r="J67" s="8"/>
      <c r="K67" s="14"/>
      <c r="L67" s="1"/>
      <c r="M67" s="1"/>
      <c r="N67" s="1"/>
      <c r="O67" s="1"/>
    </row>
    <row r="68" spans="1:15" s="60" customFormat="1" ht="16.5" thickBot="1" x14ac:dyDescent="0.3">
      <c r="A68" s="41" t="s">
        <v>604</v>
      </c>
      <c r="B68" s="56"/>
      <c r="C68" s="56"/>
      <c r="D68" s="56"/>
      <c r="E68" s="56"/>
      <c r="F68" s="56"/>
      <c r="G68" s="56"/>
      <c r="H68" s="57"/>
      <c r="I68" s="103">
        <f>I60+I62+I64+I66</f>
        <v>0</v>
      </c>
      <c r="J68" s="104"/>
      <c r="K68" s="58"/>
      <c r="L68" s="59"/>
    </row>
    <row r="69" spans="1:15" s="60" customFormat="1" ht="9.9499999999999993" customHeight="1" thickBot="1" x14ac:dyDescent="0.3">
      <c r="A69" s="21"/>
      <c r="B69" s="61"/>
      <c r="C69" s="61"/>
      <c r="D69" s="61"/>
      <c r="E69" s="61"/>
      <c r="F69" s="61"/>
      <c r="G69" s="61"/>
      <c r="H69" s="62"/>
      <c r="I69" s="61"/>
      <c r="J69" s="61"/>
      <c r="K69" s="63"/>
      <c r="L69" s="64"/>
      <c r="M69" s="64"/>
      <c r="N69" s="64"/>
      <c r="O69" s="64"/>
    </row>
    <row r="70" spans="1:15" s="60" customFormat="1" ht="16.5" thickBot="1" x14ac:dyDescent="0.3">
      <c r="A70" s="41" t="s">
        <v>605</v>
      </c>
      <c r="B70" s="56"/>
      <c r="C70" s="56"/>
      <c r="D70" s="56"/>
      <c r="E70" s="56"/>
      <c r="F70" s="56"/>
      <c r="G70" s="56"/>
      <c r="H70" s="57"/>
      <c r="I70" s="103">
        <f>I58-I68</f>
        <v>0</v>
      </c>
      <c r="J70" s="104"/>
      <c r="K70" s="58"/>
      <c r="L70" s="59"/>
    </row>
    <row r="71" spans="1:15" ht="16.5" thickBot="1" x14ac:dyDescent="0.3">
      <c r="A71" s="47"/>
      <c r="B71" s="48"/>
      <c r="C71" s="48"/>
      <c r="D71" s="48"/>
      <c r="E71" s="48"/>
      <c r="F71" s="48"/>
      <c r="G71" s="48"/>
      <c r="H71" s="49"/>
      <c r="I71" s="39"/>
      <c r="J71" s="39"/>
      <c r="K71" s="50"/>
      <c r="L71" s="31"/>
    </row>
    <row r="72" spans="1:15" ht="9.9499999999999993" customHeight="1" thickBot="1" x14ac:dyDescent="0.3"/>
    <row r="73" spans="1:15" ht="18" x14ac:dyDescent="0.25">
      <c r="A73" s="43" t="s">
        <v>645</v>
      </c>
      <c r="B73" s="44"/>
      <c r="C73" s="44"/>
      <c r="D73" s="44"/>
      <c r="E73" s="44"/>
      <c r="F73" s="44"/>
      <c r="G73" s="44"/>
      <c r="H73" s="45"/>
      <c r="I73" s="45"/>
      <c r="J73" s="45"/>
      <c r="K73" s="46"/>
      <c r="L73" s="53"/>
    </row>
    <row r="74" spans="1:15" ht="9.9499999999999993" customHeight="1" thickBot="1" x14ac:dyDescent="0.3">
      <c r="A74" s="13"/>
      <c r="B74" s="8"/>
      <c r="C74" s="8"/>
      <c r="D74" s="8"/>
      <c r="E74" s="8"/>
      <c r="F74" s="8"/>
      <c r="G74" s="8"/>
      <c r="H74" s="9"/>
      <c r="I74" s="10"/>
      <c r="J74" s="10"/>
      <c r="K74" s="14"/>
      <c r="L74" s="1"/>
      <c r="M74" s="1"/>
      <c r="N74" s="1"/>
      <c r="O74" s="1"/>
    </row>
    <row r="75" spans="1:15" ht="18" x14ac:dyDescent="0.25">
      <c r="A75" s="36"/>
      <c r="B75" s="138" t="s">
        <v>625</v>
      </c>
      <c r="C75" s="139"/>
      <c r="D75" s="139" t="s">
        <v>527</v>
      </c>
      <c r="E75" s="139"/>
      <c r="F75" s="125" t="s">
        <v>528</v>
      </c>
      <c r="G75" s="126"/>
      <c r="H75" s="79"/>
      <c r="I75" s="146"/>
      <c r="J75" s="146"/>
      <c r="K75" s="37"/>
      <c r="L75" s="53"/>
    </row>
    <row r="76" spans="1:15" ht="18.75" thickBot="1" x14ac:dyDescent="0.3">
      <c r="A76" s="36"/>
      <c r="B76" s="132" t="s">
        <v>634</v>
      </c>
      <c r="C76" s="133"/>
      <c r="D76" s="142">
        <f>Data!B5</f>
        <v>2.3E-2</v>
      </c>
      <c r="E76" s="143"/>
      <c r="F76" s="142">
        <f>Data!B6</f>
        <v>3.5999999999999997E-2</v>
      </c>
      <c r="G76" s="145"/>
      <c r="H76" s="80"/>
      <c r="I76" s="144"/>
      <c r="J76" s="144"/>
      <c r="K76" s="37"/>
      <c r="L76" s="53"/>
    </row>
    <row r="77" spans="1:15" ht="15.75" thickBot="1" x14ac:dyDescent="0.3">
      <c r="A77" s="38"/>
      <c r="B77" s="39"/>
      <c r="C77" s="39"/>
      <c r="D77" s="39"/>
      <c r="E77" s="39"/>
      <c r="F77" s="39"/>
      <c r="G77" s="39"/>
      <c r="H77" s="39"/>
      <c r="I77" s="39"/>
      <c r="J77" s="39"/>
      <c r="K77" s="40"/>
    </row>
  </sheetData>
  <sheetProtection algorithmName="SHA-512" hashValue="JSr1lAd4kd3pVAt4DJ8chwecMFGT4Bli37/u1C1RKmvanrFZ+MkSKMmDO4+70jbtaCu75bo1OU6dw6FuoCGP6w==" saltValue="3YpwXOPn9nui834z5UMWFQ==" spinCount="100000" sheet="1" objects="1" scenarios="1"/>
  <mergeCells count="45">
    <mergeCell ref="B76:C76"/>
    <mergeCell ref="D76:E76"/>
    <mergeCell ref="I76:J76"/>
    <mergeCell ref="F76:G76"/>
    <mergeCell ref="I64:J64"/>
    <mergeCell ref="I66:J66"/>
    <mergeCell ref="I68:J68"/>
    <mergeCell ref="I70:J70"/>
    <mergeCell ref="B75:C75"/>
    <mergeCell ref="D75:E75"/>
    <mergeCell ref="I75:J75"/>
    <mergeCell ref="F75:G75"/>
    <mergeCell ref="I62:J62"/>
    <mergeCell ref="I42:J42"/>
    <mergeCell ref="B44:D44"/>
    <mergeCell ref="I44:J44"/>
    <mergeCell ref="I46:J46"/>
    <mergeCell ref="I50:J50"/>
    <mergeCell ref="I52:J52"/>
    <mergeCell ref="I54:J54"/>
    <mergeCell ref="I56:J56"/>
    <mergeCell ref="I58:J58"/>
    <mergeCell ref="I60:J60"/>
    <mergeCell ref="I34:J34"/>
    <mergeCell ref="I36:J36"/>
    <mergeCell ref="I40:J40"/>
    <mergeCell ref="E21:G21"/>
    <mergeCell ref="I22:J22"/>
    <mergeCell ref="I24:J24"/>
    <mergeCell ref="I26:J26"/>
    <mergeCell ref="I28:J28"/>
    <mergeCell ref="I32:J32"/>
    <mergeCell ref="B9:C9"/>
    <mergeCell ref="G9:J9"/>
    <mergeCell ref="I13:J13"/>
    <mergeCell ref="I15:J15"/>
    <mergeCell ref="I17:J17"/>
    <mergeCell ref="A1:K1"/>
    <mergeCell ref="D2:K2"/>
    <mergeCell ref="D3:K3"/>
    <mergeCell ref="A5:K5"/>
    <mergeCell ref="B7:C7"/>
    <mergeCell ref="E7:F7"/>
    <mergeCell ref="G7:J7"/>
    <mergeCell ref="D4:K4"/>
  </mergeCells>
  <dataValidations disablePrompts="1" count="2">
    <dataValidation type="list" allowBlank="1" showInputMessage="1" showErrorMessage="1" sqref="C21">
      <formula1>State</formula1>
    </dataValidation>
    <dataValidation type="list" allowBlank="1" showInputMessage="1" showErrorMessage="1" sqref="E21:G21">
      <formula1>IF($C$21="AZ",AZ,IF(C21="CA",CA,IF(C21="CO",CO,IF(C21="ID",ID,IF(C21="NV",NV,IF(C21="OR",OR,IF(C21="TX",TX,IF(C21="UT",UT,IF(C21="WA",WA,WY)))))))))</formula1>
    </dataValidation>
  </dataValidations>
  <printOptions horizontalCentered="1"/>
  <pageMargins left="0.75" right="0.5" top="0.3" bottom="0.3" header="0.25" footer="0.25"/>
  <pageSetup scale="86" orientation="portrait" r:id="rId1"/>
  <headerFooter>
    <oddFooter>&amp;R&amp;8Page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Sheet3.ClearForm">
                <anchor moveWithCells="1" sizeWithCells="1">
                  <from>
                    <xdr:col>0</xdr:col>
                    <xdr:colOff>123825</xdr:colOff>
                    <xdr:row>2</xdr:row>
                    <xdr:rowOff>180975</xdr:rowOff>
                  </from>
                  <to>
                    <xdr:col>0</xdr:col>
                    <xdr:colOff>1200150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Data!$A$5:$A$8</xm:f>
          </x14:formula1>
          <xm:sqref>B44:D44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U568"/>
  <sheetViews>
    <sheetView workbookViewId="0">
      <selection activeCell="E5" sqref="E5"/>
    </sheetView>
  </sheetViews>
  <sheetFormatPr defaultRowHeight="15" x14ac:dyDescent="0.25"/>
  <cols>
    <col min="1" max="1" width="38.42578125" bestFit="1" customWidth="1"/>
    <col min="10" max="10" width="16" bestFit="1" customWidth="1"/>
    <col min="14" max="14" width="17.28515625" bestFit="1" customWidth="1"/>
    <col min="18" max="18" width="15" bestFit="1" customWidth="1"/>
    <col min="26" max="26" width="13.85546875" bestFit="1" customWidth="1"/>
    <col min="27" max="27" width="9" customWidth="1"/>
    <col min="30" max="30" width="13.7109375" bestFit="1" customWidth="1"/>
    <col min="38" max="38" width="13.7109375" bestFit="1" customWidth="1"/>
    <col min="42" max="42" width="14.28515625" bestFit="1" customWidth="1"/>
  </cols>
  <sheetData>
    <row r="2" spans="1:47" x14ac:dyDescent="0.25">
      <c r="I2" s="70" t="s">
        <v>6</v>
      </c>
      <c r="J2" s="70" t="s">
        <v>543</v>
      </c>
      <c r="K2" s="70" t="s">
        <v>544</v>
      </c>
      <c r="M2" s="70" t="s">
        <v>6</v>
      </c>
      <c r="N2" s="70" t="s">
        <v>543</v>
      </c>
      <c r="O2" s="70" t="s">
        <v>544</v>
      </c>
      <c r="Q2" s="70" t="s">
        <v>6</v>
      </c>
      <c r="R2" s="70" t="s">
        <v>543</v>
      </c>
      <c r="S2" s="70" t="s">
        <v>544</v>
      </c>
      <c r="U2" s="70" t="s">
        <v>6</v>
      </c>
      <c r="V2" s="70" t="s">
        <v>543</v>
      </c>
      <c r="W2" s="70" t="s">
        <v>544</v>
      </c>
      <c r="Y2" s="70" t="s">
        <v>6</v>
      </c>
      <c r="Z2" s="70" t="s">
        <v>543</v>
      </c>
      <c r="AA2" s="70" t="s">
        <v>544</v>
      </c>
      <c r="AC2" s="70" t="s">
        <v>6</v>
      </c>
      <c r="AD2" s="70" t="s">
        <v>543</v>
      </c>
      <c r="AE2" s="70" t="s">
        <v>544</v>
      </c>
      <c r="AG2" s="70" t="s">
        <v>6</v>
      </c>
      <c r="AH2" s="70" t="s">
        <v>543</v>
      </c>
      <c r="AI2" s="70" t="s">
        <v>544</v>
      </c>
      <c r="AK2" s="70" t="s">
        <v>6</v>
      </c>
      <c r="AL2" s="70" t="s">
        <v>543</v>
      </c>
      <c r="AM2" s="70" t="s">
        <v>544</v>
      </c>
      <c r="AO2" s="70" t="s">
        <v>6</v>
      </c>
      <c r="AP2" s="70" t="s">
        <v>543</v>
      </c>
      <c r="AQ2" s="70" t="s">
        <v>544</v>
      </c>
      <c r="AS2" s="70" t="s">
        <v>6</v>
      </c>
      <c r="AT2" s="70" t="s">
        <v>543</v>
      </c>
      <c r="AU2" s="70" t="s">
        <v>544</v>
      </c>
    </row>
    <row r="3" spans="1:47" ht="15.75" thickBot="1" x14ac:dyDescent="0.3">
      <c r="A3" s="66" t="s">
        <v>624</v>
      </c>
      <c r="B3" s="147" t="s">
        <v>526</v>
      </c>
      <c r="C3" s="148"/>
      <c r="D3" s="148"/>
      <c r="E3" s="149"/>
      <c r="F3" s="149"/>
      <c r="I3" s="54" t="s">
        <v>7</v>
      </c>
      <c r="J3" s="54" t="s">
        <v>8</v>
      </c>
      <c r="K3" s="55">
        <v>510400</v>
      </c>
      <c r="M3" s="54" t="s">
        <v>22</v>
      </c>
      <c r="N3" s="54" t="s">
        <v>23</v>
      </c>
      <c r="O3" s="55">
        <v>765600</v>
      </c>
      <c r="Q3" s="54" t="s">
        <v>79</v>
      </c>
      <c r="R3" s="54" t="s">
        <v>608</v>
      </c>
      <c r="S3" s="55">
        <v>575000</v>
      </c>
      <c r="U3" s="54" t="s">
        <v>139</v>
      </c>
      <c r="V3" s="54" t="s">
        <v>140</v>
      </c>
      <c r="W3" s="55">
        <v>510400</v>
      </c>
      <c r="Y3" s="54" t="s">
        <v>177</v>
      </c>
      <c r="Z3" s="54" t="s">
        <v>178</v>
      </c>
      <c r="AA3" s="55">
        <v>510400</v>
      </c>
      <c r="AC3" s="54" t="s">
        <v>190</v>
      </c>
      <c r="AD3" s="54" t="s">
        <v>191</v>
      </c>
      <c r="AE3" s="55">
        <v>510400</v>
      </c>
      <c r="AG3" s="54" t="s">
        <v>219</v>
      </c>
      <c r="AH3" s="54" t="s">
        <v>220</v>
      </c>
      <c r="AI3" s="55">
        <v>510400</v>
      </c>
      <c r="AK3" s="54" t="s">
        <v>460</v>
      </c>
      <c r="AL3" s="54" t="s">
        <v>461</v>
      </c>
      <c r="AM3" s="55">
        <v>510400</v>
      </c>
      <c r="AO3" s="54" t="s">
        <v>483</v>
      </c>
      <c r="AP3" s="54" t="s">
        <v>630</v>
      </c>
      <c r="AQ3" s="55">
        <v>510400</v>
      </c>
      <c r="AS3" s="54" t="s">
        <v>509</v>
      </c>
      <c r="AT3" s="54" t="s">
        <v>510</v>
      </c>
      <c r="AU3" s="55">
        <v>453100</v>
      </c>
    </row>
    <row r="4" spans="1:47" x14ac:dyDescent="0.25">
      <c r="A4" s="83" t="s">
        <v>539</v>
      </c>
      <c r="B4" s="86">
        <v>0</v>
      </c>
      <c r="C4" s="87" t="s">
        <v>626</v>
      </c>
      <c r="D4" s="88" t="s">
        <v>627</v>
      </c>
      <c r="E4" s="85" t="s">
        <v>629</v>
      </c>
      <c r="F4" s="81" t="s">
        <v>551</v>
      </c>
      <c r="I4" s="54" t="s">
        <v>7</v>
      </c>
      <c r="J4" s="54" t="s">
        <v>9</v>
      </c>
      <c r="K4" s="55">
        <v>510400</v>
      </c>
      <c r="M4" s="54" t="s">
        <v>22</v>
      </c>
      <c r="N4" s="54" t="s">
        <v>24</v>
      </c>
      <c r="O4" s="55">
        <v>510400</v>
      </c>
      <c r="Q4" s="54" t="s">
        <v>79</v>
      </c>
      <c r="R4" s="54" t="s">
        <v>80</v>
      </c>
      <c r="S4" s="55">
        <v>510400</v>
      </c>
      <c r="U4" s="54" t="s">
        <v>139</v>
      </c>
      <c r="V4" s="54" t="s">
        <v>609</v>
      </c>
      <c r="W4" s="55">
        <v>510400</v>
      </c>
      <c r="Y4" s="54" t="s">
        <v>177</v>
      </c>
      <c r="Z4" s="54" t="s">
        <v>179</v>
      </c>
      <c r="AA4" s="55">
        <v>510400</v>
      </c>
      <c r="AC4" s="54" t="s">
        <v>190</v>
      </c>
      <c r="AD4" s="54" t="s">
        <v>610</v>
      </c>
      <c r="AE4" s="55">
        <v>510400</v>
      </c>
      <c r="AG4" s="54" t="s">
        <v>219</v>
      </c>
      <c r="AH4" s="54" t="s">
        <v>221</v>
      </c>
      <c r="AI4" s="55">
        <v>510400</v>
      </c>
      <c r="AK4" s="54" t="s">
        <v>460</v>
      </c>
      <c r="AL4" s="54" t="s">
        <v>462</v>
      </c>
      <c r="AM4" s="55">
        <v>646300</v>
      </c>
      <c r="AO4" s="54" t="s">
        <v>483</v>
      </c>
      <c r="AP4" s="54" t="s">
        <v>484</v>
      </c>
      <c r="AQ4" s="55">
        <v>510400</v>
      </c>
      <c r="AS4" s="54" t="s">
        <v>509</v>
      </c>
      <c r="AT4" s="54" t="s">
        <v>511</v>
      </c>
      <c r="AU4" s="55">
        <v>453100</v>
      </c>
    </row>
    <row r="5" spans="1:47" x14ac:dyDescent="0.25">
      <c r="A5" s="84" t="s">
        <v>537</v>
      </c>
      <c r="B5" s="92">
        <v>2.3E-2</v>
      </c>
      <c r="C5" s="93">
        <v>1.6500000000000001E-2</v>
      </c>
      <c r="D5" s="94">
        <v>1.4E-2</v>
      </c>
      <c r="E5" s="95">
        <f>1-Purchase!M$50</f>
        <v>1</v>
      </c>
      <c r="F5" s="93">
        <f>IF(E5&lt;0.05,B5,IF(E5&gt;=0.1,D5,C5))</f>
        <v>1.4E-2</v>
      </c>
      <c r="I5" s="54" t="s">
        <v>7</v>
      </c>
      <c r="J5" s="54" t="s">
        <v>10</v>
      </c>
      <c r="K5" s="55">
        <v>510400</v>
      </c>
      <c r="M5" s="54" t="s">
        <v>22</v>
      </c>
      <c r="N5" s="54" t="s">
        <v>25</v>
      </c>
      <c r="O5" s="55">
        <v>510400</v>
      </c>
      <c r="Q5" s="54" t="s">
        <v>79</v>
      </c>
      <c r="R5" s="54" t="s">
        <v>81</v>
      </c>
      <c r="S5" s="55">
        <v>575000</v>
      </c>
      <c r="U5" s="54" t="s">
        <v>139</v>
      </c>
      <c r="V5" s="54" t="s">
        <v>141</v>
      </c>
      <c r="W5" s="55">
        <v>510400</v>
      </c>
      <c r="Y5" s="54" t="s">
        <v>177</v>
      </c>
      <c r="Z5" s="54" t="s">
        <v>154</v>
      </c>
      <c r="AA5" s="55">
        <v>510400</v>
      </c>
      <c r="AC5" s="54" t="s">
        <v>190</v>
      </c>
      <c r="AD5" s="54" t="s">
        <v>192</v>
      </c>
      <c r="AE5" s="55">
        <v>510400</v>
      </c>
      <c r="AG5" s="54" t="s">
        <v>219</v>
      </c>
      <c r="AH5" s="54" t="s">
        <v>222</v>
      </c>
      <c r="AI5" s="55">
        <v>510400</v>
      </c>
      <c r="AK5" s="54" t="s">
        <v>460</v>
      </c>
      <c r="AL5" s="54" t="s">
        <v>463</v>
      </c>
      <c r="AM5" s="55">
        <v>510400</v>
      </c>
      <c r="AO5" s="54" t="s">
        <v>483</v>
      </c>
      <c r="AP5" s="54" t="s">
        <v>611</v>
      </c>
      <c r="AQ5" s="55">
        <v>510400</v>
      </c>
      <c r="AS5" s="54" t="s">
        <v>509</v>
      </c>
      <c r="AT5" s="54" t="s">
        <v>512</v>
      </c>
      <c r="AU5" s="55">
        <v>453100</v>
      </c>
    </row>
    <row r="6" spans="1:47" x14ac:dyDescent="0.25">
      <c r="A6" s="84" t="s">
        <v>538</v>
      </c>
      <c r="B6" s="92">
        <v>3.5999999999999997E-2</v>
      </c>
      <c r="C6" s="93">
        <v>1.6500000000000001E-2</v>
      </c>
      <c r="D6" s="94">
        <v>1.4E-2</v>
      </c>
      <c r="E6" s="95">
        <f>1-Purchase!M$50</f>
        <v>1</v>
      </c>
      <c r="F6" s="93">
        <f t="shared" ref="F6:F9" si="0">IF(E6&lt;0.05,B6,IF(E6&gt;=0.1,D6,C6))</f>
        <v>1.4E-2</v>
      </c>
      <c r="I6" s="54" t="s">
        <v>7</v>
      </c>
      <c r="J6" s="54" t="s">
        <v>11</v>
      </c>
      <c r="K6" s="55">
        <v>510400</v>
      </c>
      <c r="M6" s="54" t="s">
        <v>22</v>
      </c>
      <c r="N6" s="54" t="s">
        <v>631</v>
      </c>
      <c r="O6" s="55">
        <v>510400</v>
      </c>
      <c r="Q6" s="54" t="s">
        <v>79</v>
      </c>
      <c r="R6" s="54" t="s">
        <v>82</v>
      </c>
      <c r="S6" s="55">
        <v>510400</v>
      </c>
      <c r="U6" s="54" t="s">
        <v>139</v>
      </c>
      <c r="V6" s="54" t="s">
        <v>142</v>
      </c>
      <c r="W6" s="55">
        <v>510400</v>
      </c>
      <c r="Y6" s="54" t="s">
        <v>177</v>
      </c>
      <c r="Z6" s="54" t="s">
        <v>638</v>
      </c>
      <c r="AA6" s="55">
        <v>510400</v>
      </c>
      <c r="AC6" s="54" t="s">
        <v>190</v>
      </c>
      <c r="AD6" s="54" t="s">
        <v>193</v>
      </c>
      <c r="AE6" s="55">
        <v>510400</v>
      </c>
      <c r="AG6" s="54" t="s">
        <v>219</v>
      </c>
      <c r="AH6" s="54" t="s">
        <v>223</v>
      </c>
      <c r="AI6" s="55">
        <v>510400</v>
      </c>
      <c r="AK6" s="54" t="s">
        <v>460</v>
      </c>
      <c r="AL6" s="54" t="s">
        <v>613</v>
      </c>
      <c r="AM6" s="55">
        <v>510400</v>
      </c>
      <c r="AO6" s="54" t="s">
        <v>483</v>
      </c>
      <c r="AP6" s="54" t="s">
        <v>485</v>
      </c>
      <c r="AQ6" s="55">
        <v>510400</v>
      </c>
      <c r="AS6" s="54" t="s">
        <v>509</v>
      </c>
      <c r="AT6" s="54" t="s">
        <v>614</v>
      </c>
      <c r="AU6" s="55">
        <v>453100</v>
      </c>
    </row>
    <row r="7" spans="1:47" x14ac:dyDescent="0.25">
      <c r="A7" s="84" t="s">
        <v>547</v>
      </c>
      <c r="B7" s="92">
        <v>2.3E-2</v>
      </c>
      <c r="C7" s="93">
        <v>1.6500000000000001E-2</v>
      </c>
      <c r="D7" s="94">
        <v>1.4E-2</v>
      </c>
      <c r="E7" s="95">
        <f>1-Purchase!M$50</f>
        <v>1</v>
      </c>
      <c r="F7" s="93">
        <f t="shared" si="0"/>
        <v>1.4E-2</v>
      </c>
      <c r="I7" s="54" t="s">
        <v>7</v>
      </c>
      <c r="J7" s="54" t="s">
        <v>12</v>
      </c>
      <c r="K7" s="55">
        <v>510400</v>
      </c>
      <c r="M7" s="54" t="s">
        <v>22</v>
      </c>
      <c r="N7" s="54" t="s">
        <v>26</v>
      </c>
      <c r="O7" s="55">
        <v>510400</v>
      </c>
      <c r="Q7" s="54" t="s">
        <v>79</v>
      </c>
      <c r="R7" s="54" t="s">
        <v>83</v>
      </c>
      <c r="S7" s="55">
        <v>510400</v>
      </c>
      <c r="U7" s="54" t="s">
        <v>139</v>
      </c>
      <c r="V7" s="54" t="s">
        <v>143</v>
      </c>
      <c r="W7" s="55">
        <v>510400</v>
      </c>
      <c r="Y7" s="54" t="s">
        <v>177</v>
      </c>
      <c r="Z7" s="54" t="s">
        <v>180</v>
      </c>
      <c r="AA7" s="55">
        <v>510400</v>
      </c>
      <c r="AC7" s="54" t="s">
        <v>190</v>
      </c>
      <c r="AD7" s="54" t="s">
        <v>616</v>
      </c>
      <c r="AE7" s="55">
        <v>510400</v>
      </c>
      <c r="AG7" s="54" t="s">
        <v>219</v>
      </c>
      <c r="AH7" s="54" t="s">
        <v>224</v>
      </c>
      <c r="AI7" s="55">
        <v>510400</v>
      </c>
      <c r="AK7" s="54" t="s">
        <v>460</v>
      </c>
      <c r="AL7" s="54" t="s">
        <v>464</v>
      </c>
      <c r="AM7" s="55">
        <v>510400</v>
      </c>
      <c r="AO7" s="54" t="s">
        <v>483</v>
      </c>
      <c r="AP7" s="54" t="s">
        <v>486</v>
      </c>
      <c r="AQ7" s="55">
        <v>510400</v>
      </c>
      <c r="AS7" s="54" t="s">
        <v>509</v>
      </c>
      <c r="AT7" s="54" t="s">
        <v>513</v>
      </c>
      <c r="AU7" s="55">
        <v>453100</v>
      </c>
    </row>
    <row r="8" spans="1:47" x14ac:dyDescent="0.25">
      <c r="A8" s="84" t="s">
        <v>548</v>
      </c>
      <c r="B8" s="92">
        <v>3.5999999999999997E-2</v>
      </c>
      <c r="C8" s="93">
        <v>1.6500000000000001E-2</v>
      </c>
      <c r="D8" s="94">
        <v>1.4E-2</v>
      </c>
      <c r="E8" s="95">
        <f>1-Purchase!M$50</f>
        <v>1</v>
      </c>
      <c r="F8" s="93">
        <f t="shared" si="0"/>
        <v>1.4E-2</v>
      </c>
      <c r="I8" s="54" t="s">
        <v>7</v>
      </c>
      <c r="J8" s="54" t="s">
        <v>13</v>
      </c>
      <c r="K8" s="55">
        <v>510400</v>
      </c>
      <c r="M8" s="54" t="s">
        <v>22</v>
      </c>
      <c r="N8" s="54" t="s">
        <v>27</v>
      </c>
      <c r="O8" s="55">
        <v>510400</v>
      </c>
      <c r="Q8" s="54" t="s">
        <v>79</v>
      </c>
      <c r="R8" s="54" t="s">
        <v>84</v>
      </c>
      <c r="S8" s="55">
        <v>510400</v>
      </c>
      <c r="U8" s="54" t="s">
        <v>139</v>
      </c>
      <c r="V8" s="54" t="s">
        <v>144</v>
      </c>
      <c r="W8" s="55">
        <v>510400</v>
      </c>
      <c r="Y8" s="54" t="s">
        <v>177</v>
      </c>
      <c r="Z8" s="54" t="s">
        <v>181</v>
      </c>
      <c r="AA8" s="55">
        <v>510400</v>
      </c>
      <c r="AC8" s="54" t="s">
        <v>190</v>
      </c>
      <c r="AD8" s="54" t="s">
        <v>194</v>
      </c>
      <c r="AE8" s="55">
        <v>510400</v>
      </c>
      <c r="AG8" s="54" t="s">
        <v>219</v>
      </c>
      <c r="AH8" s="54" t="s">
        <v>225</v>
      </c>
      <c r="AI8" s="55">
        <v>510400</v>
      </c>
      <c r="AK8" s="54" t="s">
        <v>460</v>
      </c>
      <c r="AL8" s="54" t="s">
        <v>465</v>
      </c>
      <c r="AM8" s="55">
        <v>646300</v>
      </c>
      <c r="AO8" s="54" t="s">
        <v>483</v>
      </c>
      <c r="AP8" s="54" t="s">
        <v>154</v>
      </c>
      <c r="AQ8" s="55">
        <v>510400</v>
      </c>
      <c r="AS8" s="54" t="s">
        <v>509</v>
      </c>
      <c r="AT8" s="54" t="s">
        <v>195</v>
      </c>
      <c r="AU8" s="55">
        <v>453100</v>
      </c>
    </row>
    <row r="9" spans="1:47" ht="15.75" thickBot="1" x14ac:dyDescent="0.3">
      <c r="A9" s="84" t="s">
        <v>540</v>
      </c>
      <c r="B9" s="89">
        <v>0</v>
      </c>
      <c r="C9" s="90">
        <v>0</v>
      </c>
      <c r="D9" s="91">
        <v>0</v>
      </c>
      <c r="E9" s="95">
        <f>1-Purchase!M$50</f>
        <v>1</v>
      </c>
      <c r="F9" s="82">
        <f t="shared" si="0"/>
        <v>0</v>
      </c>
      <c r="I9" s="54" t="s">
        <v>7</v>
      </c>
      <c r="J9" s="54" t="s">
        <v>14</v>
      </c>
      <c r="K9" s="55">
        <v>510400</v>
      </c>
      <c r="M9" s="54" t="s">
        <v>22</v>
      </c>
      <c r="N9" s="54" t="s">
        <v>28</v>
      </c>
      <c r="O9" s="55">
        <v>765600</v>
      </c>
      <c r="Q9" s="54" t="s">
        <v>79</v>
      </c>
      <c r="R9" s="54" t="s">
        <v>85</v>
      </c>
      <c r="S9" s="55">
        <v>644000</v>
      </c>
      <c r="U9" s="54" t="s">
        <v>139</v>
      </c>
      <c r="V9" s="54" t="s">
        <v>145</v>
      </c>
      <c r="W9" s="55">
        <v>625500</v>
      </c>
      <c r="Y9" s="54" t="s">
        <v>177</v>
      </c>
      <c r="Z9" s="54" t="s">
        <v>182</v>
      </c>
      <c r="AA9" s="55">
        <v>510400</v>
      </c>
      <c r="AC9" s="54" t="s">
        <v>190</v>
      </c>
      <c r="AD9" s="54" t="s">
        <v>195</v>
      </c>
      <c r="AE9" s="55">
        <v>510400</v>
      </c>
      <c r="AG9" s="54" t="s">
        <v>219</v>
      </c>
      <c r="AH9" s="54" t="s">
        <v>226</v>
      </c>
      <c r="AI9" s="55">
        <v>510400</v>
      </c>
      <c r="AK9" s="54" t="s">
        <v>460</v>
      </c>
      <c r="AL9" s="54" t="s">
        <v>466</v>
      </c>
      <c r="AM9" s="55">
        <v>510400</v>
      </c>
      <c r="AO9" s="54" t="s">
        <v>483</v>
      </c>
      <c r="AP9" s="54" t="s">
        <v>615</v>
      </c>
      <c r="AQ9" s="55">
        <v>510400</v>
      </c>
      <c r="AS9" s="54" t="s">
        <v>509</v>
      </c>
      <c r="AT9" s="54" t="s">
        <v>100</v>
      </c>
      <c r="AU9" s="55">
        <v>453100</v>
      </c>
    </row>
    <row r="10" spans="1:47" x14ac:dyDescent="0.25">
      <c r="I10" s="54" t="s">
        <v>7</v>
      </c>
      <c r="J10" s="54" t="s">
        <v>15</v>
      </c>
      <c r="K10" s="55">
        <v>510400</v>
      </c>
      <c r="M10" s="54" t="s">
        <v>22</v>
      </c>
      <c r="N10" s="54" t="s">
        <v>29</v>
      </c>
      <c r="O10" s="55">
        <v>510400</v>
      </c>
      <c r="Q10" s="54" t="s">
        <v>79</v>
      </c>
      <c r="R10" s="54" t="s">
        <v>86</v>
      </c>
      <c r="S10" s="55">
        <v>575000</v>
      </c>
      <c r="U10" s="54" t="s">
        <v>139</v>
      </c>
      <c r="V10" s="54" t="s">
        <v>146</v>
      </c>
      <c r="W10" s="55">
        <v>510400</v>
      </c>
      <c r="Y10" s="54" t="s">
        <v>177</v>
      </c>
      <c r="Z10" s="54" t="s">
        <v>33</v>
      </c>
      <c r="AA10" s="55">
        <v>510400</v>
      </c>
      <c r="AC10" s="54" t="s">
        <v>190</v>
      </c>
      <c r="AD10" s="54" t="s">
        <v>196</v>
      </c>
      <c r="AE10" s="55">
        <v>510400</v>
      </c>
      <c r="AG10" s="54" t="s">
        <v>219</v>
      </c>
      <c r="AH10" s="54" t="s">
        <v>227</v>
      </c>
      <c r="AI10" s="55">
        <v>510400</v>
      </c>
      <c r="AK10" s="54" t="s">
        <v>460</v>
      </c>
      <c r="AL10" s="54" t="s">
        <v>467</v>
      </c>
      <c r="AM10" s="55">
        <v>510400</v>
      </c>
      <c r="AO10" s="54" t="s">
        <v>483</v>
      </c>
      <c r="AP10" s="54" t="s">
        <v>487</v>
      </c>
      <c r="AQ10" s="55">
        <v>510400</v>
      </c>
      <c r="AS10" s="54" t="s">
        <v>509</v>
      </c>
      <c r="AT10" s="54" t="s">
        <v>514</v>
      </c>
      <c r="AU10" s="55">
        <v>453100</v>
      </c>
    </row>
    <row r="11" spans="1:47" x14ac:dyDescent="0.25">
      <c r="I11" s="54" t="s">
        <v>7</v>
      </c>
      <c r="J11" s="54" t="s">
        <v>16</v>
      </c>
      <c r="K11" s="55">
        <v>510400</v>
      </c>
      <c r="M11" s="54" t="s">
        <v>22</v>
      </c>
      <c r="N11" s="54" t="s">
        <v>30</v>
      </c>
      <c r="O11" s="55">
        <v>569250</v>
      </c>
      <c r="Q11" s="54" t="s">
        <v>79</v>
      </c>
      <c r="R11" s="54" t="s">
        <v>87</v>
      </c>
      <c r="S11" s="55">
        <v>510400</v>
      </c>
      <c r="U11" s="54" t="s">
        <v>139</v>
      </c>
      <c r="V11" s="54" t="s">
        <v>147</v>
      </c>
      <c r="W11" s="55">
        <v>510400</v>
      </c>
      <c r="Y11" s="54" t="s">
        <v>177</v>
      </c>
      <c r="Z11" s="54" t="s">
        <v>183</v>
      </c>
      <c r="AA11" s="55">
        <v>510400</v>
      </c>
      <c r="AC11" s="54" t="s">
        <v>190</v>
      </c>
      <c r="AD11" s="54" t="s">
        <v>197</v>
      </c>
      <c r="AE11" s="55">
        <v>510400</v>
      </c>
      <c r="AG11" s="54" t="s">
        <v>219</v>
      </c>
      <c r="AH11" s="54" t="s">
        <v>228</v>
      </c>
      <c r="AI11" s="55">
        <v>510400</v>
      </c>
      <c r="AK11" s="54" t="s">
        <v>460</v>
      </c>
      <c r="AL11" s="54" t="s">
        <v>101</v>
      </c>
      <c r="AM11" s="55">
        <v>510400</v>
      </c>
      <c r="AO11" s="54" t="s">
        <v>483</v>
      </c>
      <c r="AP11" s="54" t="s">
        <v>640</v>
      </c>
      <c r="AQ11" s="55">
        <v>510400</v>
      </c>
      <c r="AS11" s="54" t="s">
        <v>509</v>
      </c>
      <c r="AT11" s="54" t="s">
        <v>515</v>
      </c>
      <c r="AU11" s="55">
        <v>453100</v>
      </c>
    </row>
    <row r="12" spans="1:47" x14ac:dyDescent="0.25">
      <c r="A12" s="70" t="s">
        <v>543</v>
      </c>
      <c r="B12" s="70" t="s">
        <v>544</v>
      </c>
      <c r="D12" s="70" t="s">
        <v>6</v>
      </c>
      <c r="I12" s="54" t="s">
        <v>7</v>
      </c>
      <c r="J12" s="54" t="s">
        <v>17</v>
      </c>
      <c r="K12" s="55">
        <v>510400</v>
      </c>
      <c r="M12" s="54" t="s">
        <v>22</v>
      </c>
      <c r="N12" s="54" t="s">
        <v>31</v>
      </c>
      <c r="O12" s="55">
        <v>510400</v>
      </c>
      <c r="Q12" s="54" t="s">
        <v>79</v>
      </c>
      <c r="R12" s="54" t="s">
        <v>88</v>
      </c>
      <c r="S12" s="55">
        <v>510400</v>
      </c>
      <c r="U12" s="54" t="s">
        <v>139</v>
      </c>
      <c r="V12" s="54" t="s">
        <v>148</v>
      </c>
      <c r="W12" s="55">
        <v>510400</v>
      </c>
      <c r="Y12" s="54" t="s">
        <v>177</v>
      </c>
      <c r="Z12" s="54" t="s">
        <v>114</v>
      </c>
      <c r="AA12" s="55">
        <v>510400</v>
      </c>
      <c r="AC12" s="54" t="s">
        <v>190</v>
      </c>
      <c r="AD12" s="54" t="s">
        <v>639</v>
      </c>
      <c r="AE12" s="55">
        <v>510400</v>
      </c>
      <c r="AG12" s="54" t="s">
        <v>219</v>
      </c>
      <c r="AH12" s="54" t="s">
        <v>229</v>
      </c>
      <c r="AI12" s="55">
        <v>510400</v>
      </c>
      <c r="AK12" s="54" t="s">
        <v>460</v>
      </c>
      <c r="AL12" s="54" t="s">
        <v>103</v>
      </c>
      <c r="AM12" s="55">
        <v>510400</v>
      </c>
      <c r="AO12" s="54" t="s">
        <v>483</v>
      </c>
      <c r="AP12" s="54" t="s">
        <v>488</v>
      </c>
      <c r="AQ12" s="55">
        <v>510400</v>
      </c>
      <c r="AS12" s="54" t="s">
        <v>509</v>
      </c>
      <c r="AT12" s="54" t="s">
        <v>340</v>
      </c>
      <c r="AU12" s="55">
        <v>453100</v>
      </c>
    </row>
    <row r="13" spans="1:47" x14ac:dyDescent="0.25">
      <c r="A13" s="54" t="s">
        <v>140</v>
      </c>
      <c r="B13" s="55">
        <v>510400</v>
      </c>
      <c r="D13" s="54" t="s">
        <v>7</v>
      </c>
      <c r="I13" s="54" t="s">
        <v>7</v>
      </c>
      <c r="J13" s="54" t="s">
        <v>18</v>
      </c>
      <c r="K13" s="55">
        <v>510400</v>
      </c>
      <c r="M13" s="54" t="s">
        <v>22</v>
      </c>
      <c r="N13" s="54" t="s">
        <v>32</v>
      </c>
      <c r="O13" s="55">
        <v>510400</v>
      </c>
      <c r="Q13" s="54" t="s">
        <v>79</v>
      </c>
      <c r="R13" s="54" t="s">
        <v>89</v>
      </c>
      <c r="S13" s="55">
        <v>575000</v>
      </c>
      <c r="U13" s="54" t="s">
        <v>139</v>
      </c>
      <c r="V13" s="54" t="s">
        <v>149</v>
      </c>
      <c r="W13" s="55">
        <v>510400</v>
      </c>
      <c r="Y13" s="54" t="s">
        <v>177</v>
      </c>
      <c r="Z13" s="54" t="s">
        <v>184</v>
      </c>
      <c r="AA13" s="55">
        <v>510400</v>
      </c>
      <c r="AC13" s="54" t="s">
        <v>190</v>
      </c>
      <c r="AD13" s="54" t="s">
        <v>198</v>
      </c>
      <c r="AE13" s="55">
        <v>510400</v>
      </c>
      <c r="AG13" s="54" t="s">
        <v>219</v>
      </c>
      <c r="AH13" s="54" t="s">
        <v>230</v>
      </c>
      <c r="AI13" s="55">
        <v>510400</v>
      </c>
      <c r="AK13" s="54" t="s">
        <v>460</v>
      </c>
      <c r="AL13" s="54" t="s">
        <v>468</v>
      </c>
      <c r="AM13" s="55">
        <v>510400</v>
      </c>
      <c r="AO13" s="54" t="s">
        <v>483</v>
      </c>
      <c r="AP13" s="54" t="s">
        <v>157</v>
      </c>
      <c r="AQ13" s="55">
        <v>510400</v>
      </c>
      <c r="AS13" s="54" t="s">
        <v>509</v>
      </c>
      <c r="AT13" s="54" t="s">
        <v>516</v>
      </c>
      <c r="AU13" s="55">
        <v>453100</v>
      </c>
    </row>
    <row r="14" spans="1:47" x14ac:dyDescent="0.25">
      <c r="A14" s="54" t="s">
        <v>608</v>
      </c>
      <c r="B14" s="55">
        <v>575000</v>
      </c>
      <c r="D14" s="54" t="s">
        <v>22</v>
      </c>
      <c r="I14" s="54" t="s">
        <v>7</v>
      </c>
      <c r="J14" s="54" t="s">
        <v>19</v>
      </c>
      <c r="K14" s="55">
        <v>510400</v>
      </c>
      <c r="M14" s="54" t="s">
        <v>22</v>
      </c>
      <c r="N14" s="54" t="s">
        <v>33</v>
      </c>
      <c r="O14" s="55">
        <v>510400</v>
      </c>
      <c r="Q14" s="54" t="s">
        <v>79</v>
      </c>
      <c r="R14" s="54" t="s">
        <v>90</v>
      </c>
      <c r="S14" s="55">
        <v>510400</v>
      </c>
      <c r="U14" s="54" t="s">
        <v>139</v>
      </c>
      <c r="V14" s="54" t="s">
        <v>612</v>
      </c>
      <c r="W14" s="55">
        <v>510400</v>
      </c>
      <c r="Y14" s="54" t="s">
        <v>177</v>
      </c>
      <c r="Z14" s="54" t="s">
        <v>117</v>
      </c>
      <c r="AA14" s="55">
        <v>510400</v>
      </c>
      <c r="AC14" s="54" t="s">
        <v>190</v>
      </c>
      <c r="AD14" s="54" t="s">
        <v>199</v>
      </c>
      <c r="AE14" s="55">
        <v>510400</v>
      </c>
      <c r="AG14" s="54" t="s">
        <v>219</v>
      </c>
      <c r="AH14" s="54" t="s">
        <v>231</v>
      </c>
      <c r="AI14" s="55">
        <v>510400</v>
      </c>
      <c r="AK14" s="54" t="s">
        <v>460</v>
      </c>
      <c r="AL14" s="54" t="s">
        <v>469</v>
      </c>
      <c r="AM14" s="55">
        <v>510400</v>
      </c>
      <c r="AO14" s="54" t="s">
        <v>483</v>
      </c>
      <c r="AP14" s="54" t="s">
        <v>101</v>
      </c>
      <c r="AQ14" s="55">
        <v>510400</v>
      </c>
      <c r="AS14" s="54" t="s">
        <v>509</v>
      </c>
      <c r="AT14" s="54" t="s">
        <v>114</v>
      </c>
      <c r="AU14" s="55">
        <v>453100</v>
      </c>
    </row>
    <row r="15" spans="1:47" x14ac:dyDescent="0.25">
      <c r="A15" s="54" t="s">
        <v>609</v>
      </c>
      <c r="B15" s="55">
        <v>510400</v>
      </c>
      <c r="D15" s="54" t="s">
        <v>79</v>
      </c>
      <c r="I15" s="54" t="s">
        <v>7</v>
      </c>
      <c r="J15" s="54" t="s">
        <v>635</v>
      </c>
      <c r="K15" s="55">
        <v>510400</v>
      </c>
      <c r="M15" s="54" t="s">
        <v>22</v>
      </c>
      <c r="N15" s="54" t="s">
        <v>34</v>
      </c>
      <c r="O15" s="55">
        <v>510400</v>
      </c>
      <c r="Q15" s="54" t="s">
        <v>79</v>
      </c>
      <c r="R15" s="54" t="s">
        <v>91</v>
      </c>
      <c r="S15" s="55">
        <v>510400</v>
      </c>
      <c r="U15" s="54" t="s">
        <v>139</v>
      </c>
      <c r="V15" s="54" t="s">
        <v>150</v>
      </c>
      <c r="W15" s="55">
        <v>625500</v>
      </c>
      <c r="Y15" s="54" t="s">
        <v>177</v>
      </c>
      <c r="Z15" s="54" t="s">
        <v>185</v>
      </c>
      <c r="AA15" s="55">
        <v>510400</v>
      </c>
      <c r="AC15" s="54" t="s">
        <v>190</v>
      </c>
      <c r="AD15" s="54" t="s">
        <v>200</v>
      </c>
      <c r="AE15" s="55">
        <v>510400</v>
      </c>
      <c r="AG15" s="54" t="s">
        <v>219</v>
      </c>
      <c r="AH15" s="54" t="s">
        <v>232</v>
      </c>
      <c r="AI15" s="55">
        <v>510400</v>
      </c>
      <c r="AK15" s="54" t="s">
        <v>460</v>
      </c>
      <c r="AL15" s="54" t="s">
        <v>470</v>
      </c>
      <c r="AM15" s="55">
        <v>510400</v>
      </c>
      <c r="AO15" s="54" t="s">
        <v>483</v>
      </c>
      <c r="AP15" s="54" t="s">
        <v>199</v>
      </c>
      <c r="AQ15" s="55">
        <v>510400</v>
      </c>
      <c r="AS15" s="54" t="s">
        <v>509</v>
      </c>
      <c r="AT15" s="54" t="s">
        <v>517</v>
      </c>
      <c r="AU15" s="55">
        <v>453100</v>
      </c>
    </row>
    <row r="16" spans="1:47" x14ac:dyDescent="0.25">
      <c r="A16" s="54" t="s">
        <v>630</v>
      </c>
      <c r="B16" s="55">
        <v>510400</v>
      </c>
      <c r="D16" s="54" t="s">
        <v>139</v>
      </c>
      <c r="I16" s="54" t="s">
        <v>7</v>
      </c>
      <c r="J16" s="54" t="s">
        <v>20</v>
      </c>
      <c r="K16" s="55">
        <v>510400</v>
      </c>
      <c r="M16" s="54" t="s">
        <v>22</v>
      </c>
      <c r="N16" s="54" t="s">
        <v>35</v>
      </c>
      <c r="O16" s="55">
        <v>510400</v>
      </c>
      <c r="Q16" s="54" t="s">
        <v>79</v>
      </c>
      <c r="R16" s="54" t="s">
        <v>92</v>
      </c>
      <c r="S16" s="55">
        <v>510400</v>
      </c>
      <c r="U16" s="54" t="s">
        <v>139</v>
      </c>
      <c r="V16" s="54" t="s">
        <v>151</v>
      </c>
      <c r="W16" s="55">
        <v>510400</v>
      </c>
      <c r="Y16" s="54" t="s">
        <v>177</v>
      </c>
      <c r="Z16" s="54" t="s">
        <v>186</v>
      </c>
      <c r="AA16" s="55">
        <v>510400</v>
      </c>
      <c r="AC16" s="54" t="s">
        <v>190</v>
      </c>
      <c r="AD16" s="54" t="s">
        <v>201</v>
      </c>
      <c r="AE16" s="55">
        <v>510400</v>
      </c>
      <c r="AG16" s="54" t="s">
        <v>219</v>
      </c>
      <c r="AH16" s="54" t="s">
        <v>233</v>
      </c>
      <c r="AI16" s="55">
        <v>510400</v>
      </c>
      <c r="AK16" s="54" t="s">
        <v>460</v>
      </c>
      <c r="AL16" s="54" t="s">
        <v>471</v>
      </c>
      <c r="AM16" s="55">
        <v>510400</v>
      </c>
      <c r="AO16" s="54" t="s">
        <v>483</v>
      </c>
      <c r="AP16" s="54" t="s">
        <v>489</v>
      </c>
      <c r="AQ16" s="55">
        <v>510400</v>
      </c>
      <c r="AS16" s="54" t="s">
        <v>509</v>
      </c>
      <c r="AT16" s="54" t="s">
        <v>518</v>
      </c>
      <c r="AU16" s="55">
        <v>453100</v>
      </c>
    </row>
    <row r="17" spans="1:47" x14ac:dyDescent="0.25">
      <c r="A17" s="54" t="s">
        <v>23</v>
      </c>
      <c r="B17" s="55">
        <v>765600</v>
      </c>
      <c r="D17" s="54" t="s">
        <v>177</v>
      </c>
      <c r="I17" s="54" t="s">
        <v>7</v>
      </c>
      <c r="J17" s="54" t="s">
        <v>21</v>
      </c>
      <c r="K17" s="55">
        <v>510400</v>
      </c>
      <c r="M17" s="54" t="s">
        <v>22</v>
      </c>
      <c r="N17" s="54" t="s">
        <v>36</v>
      </c>
      <c r="O17" s="55">
        <v>510400</v>
      </c>
      <c r="Q17" s="54" t="s">
        <v>79</v>
      </c>
      <c r="R17" s="54" t="s">
        <v>93</v>
      </c>
      <c r="S17" s="55">
        <v>510400</v>
      </c>
      <c r="U17" s="54" t="s">
        <v>139</v>
      </c>
      <c r="V17" s="54" t="s">
        <v>152</v>
      </c>
      <c r="W17" s="55">
        <v>510400</v>
      </c>
      <c r="Y17" s="54" t="s">
        <v>177</v>
      </c>
      <c r="Z17" s="54" t="s">
        <v>187</v>
      </c>
      <c r="AA17" s="55">
        <v>510400</v>
      </c>
      <c r="AC17" s="54" t="s">
        <v>190</v>
      </c>
      <c r="AD17" s="54" t="s">
        <v>107</v>
      </c>
      <c r="AE17" s="55">
        <v>510400</v>
      </c>
      <c r="AG17" s="54" t="s">
        <v>219</v>
      </c>
      <c r="AH17" s="54" t="s">
        <v>234</v>
      </c>
      <c r="AI17" s="55">
        <v>510400</v>
      </c>
      <c r="AK17" s="54" t="s">
        <v>460</v>
      </c>
      <c r="AL17" s="54" t="s">
        <v>642</v>
      </c>
      <c r="AM17" s="55">
        <v>646300</v>
      </c>
      <c r="AO17" s="54" t="s">
        <v>483</v>
      </c>
      <c r="AP17" s="54" t="s">
        <v>490</v>
      </c>
      <c r="AQ17" s="55">
        <v>510400</v>
      </c>
      <c r="AS17" s="54" t="s">
        <v>509</v>
      </c>
      <c r="AT17" s="54" t="s">
        <v>123</v>
      </c>
      <c r="AU17" s="55">
        <v>453100</v>
      </c>
    </row>
    <row r="18" spans="1:47" x14ac:dyDescent="0.25">
      <c r="A18" s="54" t="s">
        <v>80</v>
      </c>
      <c r="B18" s="55">
        <v>510400</v>
      </c>
      <c r="D18" s="54" t="s">
        <v>190</v>
      </c>
      <c r="M18" s="54" t="s">
        <v>22</v>
      </c>
      <c r="N18" s="54" t="s">
        <v>37</v>
      </c>
      <c r="O18" s="55">
        <v>510400</v>
      </c>
      <c r="Q18" s="54" t="s">
        <v>79</v>
      </c>
      <c r="R18" s="54" t="s">
        <v>94</v>
      </c>
      <c r="S18" s="55">
        <v>510400</v>
      </c>
      <c r="U18" s="54" t="s">
        <v>139</v>
      </c>
      <c r="V18" s="54" t="s">
        <v>153</v>
      </c>
      <c r="W18" s="55">
        <v>510400</v>
      </c>
      <c r="Y18" s="54" t="s">
        <v>177</v>
      </c>
      <c r="Z18" s="54" t="s">
        <v>188</v>
      </c>
      <c r="AA18" s="55">
        <v>510400</v>
      </c>
      <c r="AC18" s="54" t="s">
        <v>190</v>
      </c>
      <c r="AD18" s="54" t="s">
        <v>108</v>
      </c>
      <c r="AE18" s="55">
        <v>510400</v>
      </c>
      <c r="AG18" s="54" t="s">
        <v>219</v>
      </c>
      <c r="AH18" s="54" t="s">
        <v>235</v>
      </c>
      <c r="AI18" s="55">
        <v>510400</v>
      </c>
      <c r="AK18" s="54" t="s">
        <v>460</v>
      </c>
      <c r="AL18" s="54" t="s">
        <v>472</v>
      </c>
      <c r="AM18" s="55">
        <v>510400</v>
      </c>
      <c r="AO18" s="54" t="s">
        <v>483</v>
      </c>
      <c r="AP18" s="54" t="s">
        <v>108</v>
      </c>
      <c r="AQ18" s="55">
        <v>510400</v>
      </c>
      <c r="AS18" s="54" t="s">
        <v>509</v>
      </c>
      <c r="AT18" s="54" t="s">
        <v>519</v>
      </c>
      <c r="AU18" s="55">
        <v>453100</v>
      </c>
    </row>
    <row r="19" spans="1:47" x14ac:dyDescent="0.25">
      <c r="A19" s="54" t="s">
        <v>24</v>
      </c>
      <c r="B19" s="55">
        <v>510400</v>
      </c>
      <c r="D19" s="54" t="s">
        <v>219</v>
      </c>
      <c r="M19" s="54" t="s">
        <v>22</v>
      </c>
      <c r="N19" s="54" t="s">
        <v>38</v>
      </c>
      <c r="O19" s="55">
        <v>510400</v>
      </c>
      <c r="Q19" s="54" t="s">
        <v>79</v>
      </c>
      <c r="R19" s="54" t="s">
        <v>95</v>
      </c>
      <c r="S19" s="55">
        <v>575000</v>
      </c>
      <c r="U19" s="54" t="s">
        <v>139</v>
      </c>
      <c r="V19" s="54" t="s">
        <v>154</v>
      </c>
      <c r="W19" s="55">
        <v>510400</v>
      </c>
      <c r="Y19" s="54" t="s">
        <v>177</v>
      </c>
      <c r="Z19" s="54" t="s">
        <v>189</v>
      </c>
      <c r="AA19" s="55">
        <v>510400</v>
      </c>
      <c r="AC19" s="54" t="s">
        <v>190</v>
      </c>
      <c r="AD19" s="54" t="s">
        <v>202</v>
      </c>
      <c r="AE19" s="55">
        <v>510400</v>
      </c>
      <c r="AG19" s="54" t="s">
        <v>219</v>
      </c>
      <c r="AH19" s="54" t="s">
        <v>236</v>
      </c>
      <c r="AI19" s="55">
        <v>510400</v>
      </c>
      <c r="AK19" s="54" t="s">
        <v>460</v>
      </c>
      <c r="AL19" s="54" t="s">
        <v>473</v>
      </c>
      <c r="AM19" s="55">
        <v>510400</v>
      </c>
      <c r="AO19" s="54" t="s">
        <v>483</v>
      </c>
      <c r="AP19" s="54" t="s">
        <v>643</v>
      </c>
      <c r="AQ19" s="55">
        <v>741750</v>
      </c>
      <c r="AS19" s="54" t="s">
        <v>509</v>
      </c>
      <c r="AT19" s="54" t="s">
        <v>520</v>
      </c>
      <c r="AU19" s="55">
        <v>453100</v>
      </c>
    </row>
    <row r="20" spans="1:47" x14ac:dyDescent="0.25">
      <c r="A20" s="54" t="s">
        <v>25</v>
      </c>
      <c r="B20" s="55">
        <v>510400</v>
      </c>
      <c r="D20" s="54" t="s">
        <v>460</v>
      </c>
      <c r="M20" s="54" t="s">
        <v>22</v>
      </c>
      <c r="N20" s="54" t="s">
        <v>39</v>
      </c>
      <c r="O20" s="55">
        <v>510400</v>
      </c>
      <c r="Q20" s="54" t="s">
        <v>79</v>
      </c>
      <c r="R20" s="54" t="s">
        <v>96</v>
      </c>
      <c r="S20" s="55">
        <v>510400</v>
      </c>
      <c r="U20" s="54" t="s">
        <v>139</v>
      </c>
      <c r="V20" s="54" t="s">
        <v>155</v>
      </c>
      <c r="W20" s="55">
        <v>510400</v>
      </c>
      <c r="AC20" s="54" t="s">
        <v>190</v>
      </c>
      <c r="AD20" s="54" t="s">
        <v>203</v>
      </c>
      <c r="AE20" s="55">
        <v>510400</v>
      </c>
      <c r="AG20" s="54" t="s">
        <v>219</v>
      </c>
      <c r="AH20" s="54" t="s">
        <v>237</v>
      </c>
      <c r="AI20" s="55">
        <v>510400</v>
      </c>
      <c r="AK20" s="54" t="s">
        <v>460</v>
      </c>
      <c r="AL20" s="54" t="s">
        <v>474</v>
      </c>
      <c r="AM20" s="55">
        <v>600300</v>
      </c>
      <c r="AO20" s="54" t="s">
        <v>483</v>
      </c>
      <c r="AP20" s="54" t="s">
        <v>491</v>
      </c>
      <c r="AQ20" s="55">
        <v>510400</v>
      </c>
      <c r="AS20" s="54" t="s">
        <v>509</v>
      </c>
      <c r="AT20" s="54" t="s">
        <v>521</v>
      </c>
      <c r="AU20" s="55">
        <v>453100</v>
      </c>
    </row>
    <row r="21" spans="1:47" x14ac:dyDescent="0.25">
      <c r="A21" s="54" t="s">
        <v>220</v>
      </c>
      <c r="B21" s="55">
        <v>510400</v>
      </c>
      <c r="D21" s="54" t="s">
        <v>483</v>
      </c>
      <c r="M21" s="54" t="s">
        <v>22</v>
      </c>
      <c r="N21" s="54" t="s">
        <v>40</v>
      </c>
      <c r="O21" s="55">
        <v>765600</v>
      </c>
      <c r="Q21" s="54" t="s">
        <v>79</v>
      </c>
      <c r="R21" s="54" t="s">
        <v>637</v>
      </c>
      <c r="S21" s="55">
        <v>575000</v>
      </c>
      <c r="U21" s="54" t="s">
        <v>139</v>
      </c>
      <c r="V21" s="54" t="s">
        <v>93</v>
      </c>
      <c r="W21" s="55">
        <v>510400</v>
      </c>
      <c r="AC21" s="54" t="s">
        <v>190</v>
      </c>
      <c r="AD21" s="54" t="s">
        <v>38</v>
      </c>
      <c r="AE21" s="55">
        <v>510400</v>
      </c>
      <c r="AG21" s="54" t="s">
        <v>219</v>
      </c>
      <c r="AH21" s="54" t="s">
        <v>238</v>
      </c>
      <c r="AI21" s="55">
        <v>510400</v>
      </c>
      <c r="AK21" s="54" t="s">
        <v>460</v>
      </c>
      <c r="AL21" s="54" t="s">
        <v>132</v>
      </c>
      <c r="AM21" s="55">
        <v>510400</v>
      </c>
      <c r="AO21" s="54" t="s">
        <v>483</v>
      </c>
      <c r="AP21" s="54" t="s">
        <v>492</v>
      </c>
      <c r="AQ21" s="55">
        <v>510400</v>
      </c>
      <c r="AS21" s="54" t="s">
        <v>509</v>
      </c>
      <c r="AT21" s="54" t="s">
        <v>522</v>
      </c>
      <c r="AU21" s="55">
        <v>453100</v>
      </c>
    </row>
    <row r="22" spans="1:47" x14ac:dyDescent="0.25">
      <c r="A22" s="54" t="s">
        <v>221</v>
      </c>
      <c r="B22" s="55">
        <v>510400</v>
      </c>
      <c r="M22" s="54" t="s">
        <v>22</v>
      </c>
      <c r="N22" s="54" t="s">
        <v>41</v>
      </c>
      <c r="O22" s="55">
        <v>510400</v>
      </c>
      <c r="Q22" s="54" t="s">
        <v>79</v>
      </c>
      <c r="R22" s="54" t="s">
        <v>97</v>
      </c>
      <c r="S22" s="55">
        <v>750950</v>
      </c>
      <c r="U22" s="54" t="s">
        <v>139</v>
      </c>
      <c r="V22" s="54" t="s">
        <v>156</v>
      </c>
      <c r="W22" s="55">
        <v>510400</v>
      </c>
      <c r="AC22" s="54" t="s">
        <v>190</v>
      </c>
      <c r="AD22" s="54" t="s">
        <v>204</v>
      </c>
      <c r="AE22" s="55">
        <v>510400</v>
      </c>
      <c r="AG22" s="54" t="s">
        <v>219</v>
      </c>
      <c r="AH22" s="54" t="s">
        <v>239</v>
      </c>
      <c r="AI22" s="55">
        <v>510400</v>
      </c>
      <c r="AK22" s="54" t="s">
        <v>460</v>
      </c>
      <c r="AL22" s="54" t="s">
        <v>475</v>
      </c>
      <c r="AM22" s="55">
        <v>510400</v>
      </c>
      <c r="AO22" s="54" t="s">
        <v>483</v>
      </c>
      <c r="AP22" s="54" t="s">
        <v>493</v>
      </c>
      <c r="AQ22" s="55">
        <v>510400</v>
      </c>
      <c r="AS22" s="54" t="s">
        <v>509</v>
      </c>
      <c r="AT22" s="54" t="s">
        <v>174</v>
      </c>
      <c r="AU22" s="55">
        <v>679650</v>
      </c>
    </row>
    <row r="23" spans="1:47" x14ac:dyDescent="0.25">
      <c r="A23" s="54" t="s">
        <v>222</v>
      </c>
      <c r="B23" s="55">
        <v>510400</v>
      </c>
      <c r="M23" s="54" t="s">
        <v>22</v>
      </c>
      <c r="N23" s="54" t="s">
        <v>42</v>
      </c>
      <c r="O23" s="55">
        <v>765600</v>
      </c>
      <c r="Q23" s="54" t="s">
        <v>79</v>
      </c>
      <c r="R23" s="54" t="s">
        <v>98</v>
      </c>
      <c r="S23" s="55">
        <v>510400</v>
      </c>
      <c r="U23" s="54" t="s">
        <v>139</v>
      </c>
      <c r="V23" s="54" t="s">
        <v>157</v>
      </c>
      <c r="W23" s="55">
        <v>510400</v>
      </c>
      <c r="AC23" s="54" t="s">
        <v>190</v>
      </c>
      <c r="AD23" s="54" t="s">
        <v>114</v>
      </c>
      <c r="AE23" s="55">
        <v>510400</v>
      </c>
      <c r="AG23" s="54" t="s">
        <v>219</v>
      </c>
      <c r="AH23" s="54" t="s">
        <v>240</v>
      </c>
      <c r="AI23" s="55">
        <v>510400</v>
      </c>
      <c r="AK23" s="54" t="s">
        <v>460</v>
      </c>
      <c r="AL23" s="54" t="s">
        <v>476</v>
      </c>
      <c r="AM23" s="55">
        <v>510400</v>
      </c>
      <c r="AO23" s="54" t="s">
        <v>483</v>
      </c>
      <c r="AP23" s="54" t="s">
        <v>165</v>
      </c>
      <c r="AQ23" s="55">
        <v>510400</v>
      </c>
      <c r="AS23" s="54" t="s">
        <v>509</v>
      </c>
      <c r="AT23" s="54" t="s">
        <v>523</v>
      </c>
      <c r="AU23" s="55">
        <v>453100</v>
      </c>
    </row>
    <row r="24" spans="1:47" x14ac:dyDescent="0.25">
      <c r="A24" s="54" t="s">
        <v>8</v>
      </c>
      <c r="B24" s="55">
        <v>510400</v>
      </c>
      <c r="M24" s="54" t="s">
        <v>22</v>
      </c>
      <c r="N24" s="54" t="s">
        <v>43</v>
      </c>
      <c r="O24" s="55">
        <v>510400</v>
      </c>
      <c r="Q24" s="54" t="s">
        <v>79</v>
      </c>
      <c r="R24" s="54" t="s">
        <v>99</v>
      </c>
      <c r="S24" s="55">
        <v>575000</v>
      </c>
      <c r="U24" s="54" t="s">
        <v>139</v>
      </c>
      <c r="V24" s="54" t="s">
        <v>100</v>
      </c>
      <c r="W24" s="55">
        <v>510400</v>
      </c>
      <c r="AC24" s="54" t="s">
        <v>190</v>
      </c>
      <c r="AD24" s="54" t="s">
        <v>205</v>
      </c>
      <c r="AE24" s="55">
        <v>510400</v>
      </c>
      <c r="AG24" s="54" t="s">
        <v>219</v>
      </c>
      <c r="AH24" s="54" t="s">
        <v>241</v>
      </c>
      <c r="AI24" s="55">
        <v>510400</v>
      </c>
      <c r="AK24" s="54" t="s">
        <v>460</v>
      </c>
      <c r="AL24" s="54" t="s">
        <v>623</v>
      </c>
      <c r="AM24" s="55">
        <v>762450</v>
      </c>
      <c r="AO24" s="54" t="s">
        <v>483</v>
      </c>
      <c r="AP24" s="54" t="s">
        <v>114</v>
      </c>
      <c r="AQ24" s="55">
        <v>510400</v>
      </c>
      <c r="AS24" s="54" t="s">
        <v>509</v>
      </c>
      <c r="AT24" s="54" t="s">
        <v>524</v>
      </c>
      <c r="AU24" s="55">
        <v>453100</v>
      </c>
    </row>
    <row r="25" spans="1:47" x14ac:dyDescent="0.25">
      <c r="A25" s="54" t="s">
        <v>223</v>
      </c>
      <c r="B25" s="55">
        <v>510400</v>
      </c>
      <c r="M25" s="54" t="s">
        <v>22</v>
      </c>
      <c r="N25" s="54" t="s">
        <v>44</v>
      </c>
      <c r="O25" s="55">
        <v>510400</v>
      </c>
      <c r="Q25" s="54" t="s">
        <v>79</v>
      </c>
      <c r="R25" s="54" t="s">
        <v>100</v>
      </c>
      <c r="S25" s="55">
        <v>510400</v>
      </c>
      <c r="U25" s="54" t="s">
        <v>139</v>
      </c>
      <c r="V25" s="54" t="s">
        <v>158</v>
      </c>
      <c r="W25" s="55">
        <v>510400</v>
      </c>
      <c r="AC25" s="54" t="s">
        <v>190</v>
      </c>
      <c r="AD25" s="54" t="s">
        <v>206</v>
      </c>
      <c r="AE25" s="55">
        <v>510400</v>
      </c>
      <c r="AG25" s="54" t="s">
        <v>219</v>
      </c>
      <c r="AH25" s="54" t="s">
        <v>242</v>
      </c>
      <c r="AI25" s="55">
        <v>510400</v>
      </c>
      <c r="AK25" s="54" t="s">
        <v>460</v>
      </c>
      <c r="AL25" s="54" t="s">
        <v>477</v>
      </c>
      <c r="AM25" s="55">
        <v>600300</v>
      </c>
      <c r="AO25" s="54" t="s">
        <v>483</v>
      </c>
      <c r="AP25" s="54" t="s">
        <v>368</v>
      </c>
      <c r="AQ25" s="55">
        <v>510400</v>
      </c>
      <c r="AS25" s="54" t="s">
        <v>509</v>
      </c>
      <c r="AT25" s="54" t="s">
        <v>525</v>
      </c>
      <c r="AU25" s="55">
        <v>453100</v>
      </c>
    </row>
    <row r="26" spans="1:47" x14ac:dyDescent="0.25">
      <c r="A26" s="54" t="s">
        <v>81</v>
      </c>
      <c r="B26" s="55">
        <v>575000</v>
      </c>
      <c r="M26" s="54" t="s">
        <v>22</v>
      </c>
      <c r="N26" s="54" t="s">
        <v>45</v>
      </c>
      <c r="O26" s="55">
        <v>510400</v>
      </c>
      <c r="Q26" s="54" t="s">
        <v>79</v>
      </c>
      <c r="R26" s="54" t="s">
        <v>617</v>
      </c>
      <c r="S26" s="55">
        <v>765600</v>
      </c>
      <c r="U26" s="54" t="s">
        <v>139</v>
      </c>
      <c r="V26" s="54" t="s">
        <v>159</v>
      </c>
      <c r="W26" s="55">
        <v>510400</v>
      </c>
      <c r="AC26" s="54" t="s">
        <v>190</v>
      </c>
      <c r="AD26" s="54" t="s">
        <v>207</v>
      </c>
      <c r="AE26" s="55">
        <v>510400</v>
      </c>
      <c r="AG26" s="54" t="s">
        <v>219</v>
      </c>
      <c r="AH26" s="54" t="s">
        <v>243</v>
      </c>
      <c r="AI26" s="55">
        <v>510400</v>
      </c>
      <c r="AK26" s="54" t="s">
        <v>460</v>
      </c>
      <c r="AL26" s="54" t="s">
        <v>478</v>
      </c>
      <c r="AM26" s="55">
        <v>510400</v>
      </c>
      <c r="AO26" s="54" t="s">
        <v>483</v>
      </c>
      <c r="AP26" s="54" t="s">
        <v>494</v>
      </c>
      <c r="AQ26" s="55">
        <v>510400</v>
      </c>
    </row>
    <row r="27" spans="1:47" x14ac:dyDescent="0.25">
      <c r="A27" s="54" t="s">
        <v>224</v>
      </c>
      <c r="B27" s="55">
        <v>510400</v>
      </c>
      <c r="M27" s="54" t="s">
        <v>22</v>
      </c>
      <c r="N27" s="54" t="s">
        <v>46</v>
      </c>
      <c r="O27" s="55">
        <v>510400</v>
      </c>
      <c r="Q27" s="54" t="s">
        <v>79</v>
      </c>
      <c r="R27" s="54" t="s">
        <v>102</v>
      </c>
      <c r="S27" s="55">
        <v>575000</v>
      </c>
      <c r="U27" s="54" t="s">
        <v>139</v>
      </c>
      <c r="V27" s="54" t="s">
        <v>160</v>
      </c>
      <c r="W27" s="55">
        <v>510400</v>
      </c>
      <c r="AC27" s="54" t="s">
        <v>190</v>
      </c>
      <c r="AD27" s="54" t="s">
        <v>208</v>
      </c>
      <c r="AE27" s="55">
        <v>510400</v>
      </c>
      <c r="AG27" s="54" t="s">
        <v>219</v>
      </c>
      <c r="AH27" s="54" t="s">
        <v>244</v>
      </c>
      <c r="AI27" s="55">
        <v>510400</v>
      </c>
      <c r="AK27" s="54" t="s">
        <v>460</v>
      </c>
      <c r="AL27" s="54" t="s">
        <v>479</v>
      </c>
      <c r="AM27" s="55">
        <v>510400</v>
      </c>
      <c r="AO27" s="54" t="s">
        <v>483</v>
      </c>
      <c r="AP27" s="54" t="s">
        <v>495</v>
      </c>
      <c r="AQ27" s="55">
        <v>510400</v>
      </c>
    </row>
    <row r="28" spans="1:47" x14ac:dyDescent="0.25">
      <c r="A28" s="54" t="s">
        <v>82</v>
      </c>
      <c r="B28" s="55">
        <v>510400</v>
      </c>
      <c r="M28" s="54" t="s">
        <v>22</v>
      </c>
      <c r="N28" s="54" t="s">
        <v>47</v>
      </c>
      <c r="O28" s="55">
        <v>529000</v>
      </c>
      <c r="Q28" s="54" t="s">
        <v>79</v>
      </c>
      <c r="R28" s="54" t="s">
        <v>103</v>
      </c>
      <c r="S28" s="55">
        <v>510400</v>
      </c>
      <c r="U28" s="54" t="s">
        <v>139</v>
      </c>
      <c r="V28" s="54" t="s">
        <v>108</v>
      </c>
      <c r="W28" s="55">
        <v>510400</v>
      </c>
      <c r="AC28" s="54" t="s">
        <v>190</v>
      </c>
      <c r="AD28" s="54" t="s">
        <v>209</v>
      </c>
      <c r="AE28" s="55">
        <v>510400</v>
      </c>
      <c r="AG28" s="54" t="s">
        <v>219</v>
      </c>
      <c r="AH28" s="54" t="s">
        <v>245</v>
      </c>
      <c r="AI28" s="55">
        <v>510400</v>
      </c>
      <c r="AK28" s="54" t="s">
        <v>460</v>
      </c>
      <c r="AL28" s="54" t="s">
        <v>480</v>
      </c>
      <c r="AM28" s="55">
        <v>762450</v>
      </c>
      <c r="AO28" s="54" t="s">
        <v>483</v>
      </c>
      <c r="AP28" s="54" t="s">
        <v>496</v>
      </c>
      <c r="AQ28" s="55">
        <v>510400</v>
      </c>
    </row>
    <row r="29" spans="1:47" x14ac:dyDescent="0.25">
      <c r="A29" s="54" t="s">
        <v>225</v>
      </c>
      <c r="B29" s="55">
        <v>510400</v>
      </c>
      <c r="M29" s="54" t="s">
        <v>22</v>
      </c>
      <c r="N29" s="54" t="s">
        <v>48</v>
      </c>
      <c r="O29" s="55">
        <v>672750</v>
      </c>
      <c r="Q29" s="54" t="s">
        <v>79</v>
      </c>
      <c r="R29" s="54" t="s">
        <v>104</v>
      </c>
      <c r="S29" s="55">
        <v>510400</v>
      </c>
      <c r="U29" s="54" t="s">
        <v>139</v>
      </c>
      <c r="V29" s="54" t="s">
        <v>161</v>
      </c>
      <c r="W29" s="55">
        <v>510400</v>
      </c>
      <c r="AC29" s="54" t="s">
        <v>190</v>
      </c>
      <c r="AD29" s="54" t="s">
        <v>210</v>
      </c>
      <c r="AE29" s="55">
        <v>510400</v>
      </c>
      <c r="AG29" s="54" t="s">
        <v>219</v>
      </c>
      <c r="AH29" s="54" t="s">
        <v>246</v>
      </c>
      <c r="AI29" s="55">
        <v>510400</v>
      </c>
      <c r="AK29" s="54" t="s">
        <v>460</v>
      </c>
      <c r="AL29" s="54" t="s">
        <v>137</v>
      </c>
      <c r="AM29" s="55">
        <v>510400</v>
      </c>
      <c r="AO29" s="54" t="s">
        <v>483</v>
      </c>
      <c r="AP29" s="54" t="s">
        <v>497</v>
      </c>
      <c r="AQ29" s="55">
        <v>741750</v>
      </c>
    </row>
    <row r="30" spans="1:47" x14ac:dyDescent="0.25">
      <c r="A30" s="54" t="s">
        <v>484</v>
      </c>
      <c r="B30" s="55">
        <v>510400</v>
      </c>
      <c r="M30" s="54" t="s">
        <v>22</v>
      </c>
      <c r="N30" s="54" t="s">
        <v>49</v>
      </c>
      <c r="O30" s="55">
        <v>764750</v>
      </c>
      <c r="Q30" s="54" t="s">
        <v>79</v>
      </c>
      <c r="R30" s="54" t="s">
        <v>105</v>
      </c>
      <c r="S30" s="55">
        <v>510400</v>
      </c>
      <c r="U30" s="54" t="s">
        <v>139</v>
      </c>
      <c r="V30" s="54" t="s">
        <v>162</v>
      </c>
      <c r="W30" s="55">
        <v>510400</v>
      </c>
      <c r="AC30" s="54" t="s">
        <v>190</v>
      </c>
      <c r="AD30" s="54" t="s">
        <v>211</v>
      </c>
      <c r="AE30" s="55">
        <v>510400</v>
      </c>
      <c r="AG30" s="54" t="s">
        <v>219</v>
      </c>
      <c r="AH30" s="54" t="s">
        <v>247</v>
      </c>
      <c r="AI30" s="55">
        <v>510400</v>
      </c>
      <c r="AK30" s="54" t="s">
        <v>460</v>
      </c>
      <c r="AL30" s="54" t="s">
        <v>481</v>
      </c>
      <c r="AM30" s="55">
        <v>510400</v>
      </c>
      <c r="AO30" s="54" t="s">
        <v>483</v>
      </c>
      <c r="AP30" s="54" t="s">
        <v>622</v>
      </c>
      <c r="AQ30" s="55">
        <v>510400</v>
      </c>
    </row>
    <row r="31" spans="1:47" x14ac:dyDescent="0.25">
      <c r="A31" s="54" t="s">
        <v>226</v>
      </c>
      <c r="B31" s="55">
        <v>510400</v>
      </c>
      <c r="M31" s="54" t="s">
        <v>22</v>
      </c>
      <c r="N31" s="54" t="s">
        <v>50</v>
      </c>
      <c r="O31" s="55">
        <v>510400</v>
      </c>
      <c r="Q31" s="54" t="s">
        <v>79</v>
      </c>
      <c r="R31" s="54" t="s">
        <v>106</v>
      </c>
      <c r="S31" s="55">
        <v>510400</v>
      </c>
      <c r="U31" s="54" t="s">
        <v>139</v>
      </c>
      <c r="V31" s="54" t="s">
        <v>163</v>
      </c>
      <c r="W31" s="55">
        <v>510400</v>
      </c>
      <c r="AC31" s="54" t="s">
        <v>190</v>
      </c>
      <c r="AD31" s="54" t="s">
        <v>212</v>
      </c>
      <c r="AE31" s="55">
        <v>510400</v>
      </c>
      <c r="AG31" s="54" t="s">
        <v>219</v>
      </c>
      <c r="AH31" s="54" t="s">
        <v>248</v>
      </c>
      <c r="AI31" s="55">
        <v>510400</v>
      </c>
      <c r="AK31" s="54" t="s">
        <v>460</v>
      </c>
      <c r="AL31" s="54" t="s">
        <v>482</v>
      </c>
      <c r="AM31" s="55">
        <v>646300</v>
      </c>
      <c r="AO31" s="54" t="s">
        <v>483</v>
      </c>
      <c r="AP31" s="54" t="s">
        <v>498</v>
      </c>
      <c r="AQ31" s="55">
        <v>510400</v>
      </c>
    </row>
    <row r="32" spans="1:47" x14ac:dyDescent="0.25">
      <c r="A32" s="54" t="s">
        <v>227</v>
      </c>
      <c r="B32" s="55">
        <v>510400</v>
      </c>
      <c r="M32" s="54" t="s">
        <v>22</v>
      </c>
      <c r="N32" s="54" t="s">
        <v>632</v>
      </c>
      <c r="O32" s="55">
        <v>765600</v>
      </c>
      <c r="Q32" s="54" t="s">
        <v>79</v>
      </c>
      <c r="R32" s="54" t="s">
        <v>107</v>
      </c>
      <c r="S32" s="55">
        <v>510400</v>
      </c>
      <c r="U32" s="54" t="s">
        <v>139</v>
      </c>
      <c r="V32" s="54" t="s">
        <v>164</v>
      </c>
      <c r="W32" s="55">
        <v>510400</v>
      </c>
      <c r="AC32" s="54" t="s">
        <v>190</v>
      </c>
      <c r="AD32" s="54" t="s">
        <v>213</v>
      </c>
      <c r="AE32" s="55">
        <v>510400</v>
      </c>
      <c r="AG32" s="54" t="s">
        <v>219</v>
      </c>
      <c r="AH32" s="54" t="s">
        <v>249</v>
      </c>
      <c r="AI32" s="55">
        <v>510400</v>
      </c>
      <c r="AO32" s="54" t="s">
        <v>483</v>
      </c>
      <c r="AP32" s="54" t="s">
        <v>499</v>
      </c>
      <c r="AQ32" s="55">
        <v>510400</v>
      </c>
    </row>
    <row r="33" spans="1:43" x14ac:dyDescent="0.25">
      <c r="A33" s="54" t="s">
        <v>83</v>
      </c>
      <c r="B33" s="55">
        <v>510400</v>
      </c>
      <c r="M33" s="54" t="s">
        <v>22</v>
      </c>
      <c r="N33" s="54" t="s">
        <v>52</v>
      </c>
      <c r="O33" s="55">
        <v>569250</v>
      </c>
      <c r="Q33" s="54" t="s">
        <v>79</v>
      </c>
      <c r="R33" s="54" t="s">
        <v>618</v>
      </c>
      <c r="S33" s="55">
        <v>575000</v>
      </c>
      <c r="U33" s="54" t="s">
        <v>139</v>
      </c>
      <c r="V33" s="54" t="s">
        <v>165</v>
      </c>
      <c r="W33" s="55">
        <v>510400</v>
      </c>
      <c r="AC33" s="54" t="s">
        <v>190</v>
      </c>
      <c r="AD33" s="54" t="s">
        <v>214</v>
      </c>
      <c r="AE33" s="55">
        <v>510400</v>
      </c>
      <c r="AG33" s="54" t="s">
        <v>219</v>
      </c>
      <c r="AH33" s="54" t="s">
        <v>250</v>
      </c>
      <c r="AI33" s="55">
        <v>510400</v>
      </c>
      <c r="AO33" s="54" t="s">
        <v>483</v>
      </c>
      <c r="AP33" s="54" t="s">
        <v>500</v>
      </c>
      <c r="AQ33" s="55">
        <v>741750</v>
      </c>
    </row>
    <row r="34" spans="1:43" x14ac:dyDescent="0.25">
      <c r="A34" s="54" t="s">
        <v>228</v>
      </c>
      <c r="B34" s="55">
        <v>510400</v>
      </c>
      <c r="M34" s="54" t="s">
        <v>22</v>
      </c>
      <c r="N34" s="54" t="s">
        <v>53</v>
      </c>
      <c r="O34" s="55">
        <v>510400</v>
      </c>
      <c r="Q34" s="54" t="s">
        <v>79</v>
      </c>
      <c r="R34" s="54" t="s">
        <v>109</v>
      </c>
      <c r="S34" s="55">
        <v>510400</v>
      </c>
      <c r="U34" s="54" t="s">
        <v>139</v>
      </c>
      <c r="V34" s="54" t="s">
        <v>620</v>
      </c>
      <c r="W34" s="55">
        <v>625500</v>
      </c>
      <c r="AC34" s="54" t="s">
        <v>190</v>
      </c>
      <c r="AD34" s="54" t="s">
        <v>215</v>
      </c>
      <c r="AE34" s="55">
        <v>510400</v>
      </c>
      <c r="AG34" s="54" t="s">
        <v>219</v>
      </c>
      <c r="AH34" s="54" t="s">
        <v>251</v>
      </c>
      <c r="AI34" s="55">
        <v>510400</v>
      </c>
      <c r="AO34" s="54" t="s">
        <v>483</v>
      </c>
      <c r="AP34" s="54" t="s">
        <v>501</v>
      </c>
      <c r="AQ34" s="55">
        <v>510400</v>
      </c>
    </row>
    <row r="35" spans="1:43" x14ac:dyDescent="0.25">
      <c r="A35" s="54" t="s">
        <v>191</v>
      </c>
      <c r="B35" s="55">
        <v>510400</v>
      </c>
      <c r="M35" s="54" t="s">
        <v>22</v>
      </c>
      <c r="N35" s="54" t="s">
        <v>54</v>
      </c>
      <c r="O35" s="55">
        <v>510400</v>
      </c>
      <c r="Q35" s="54" t="s">
        <v>79</v>
      </c>
      <c r="R35" s="54" t="s">
        <v>110</v>
      </c>
      <c r="S35" s="55">
        <v>510400</v>
      </c>
      <c r="U35" s="54" t="s">
        <v>139</v>
      </c>
      <c r="V35" s="54" t="s">
        <v>166</v>
      </c>
      <c r="W35" s="55">
        <v>510400</v>
      </c>
      <c r="AC35" s="54" t="s">
        <v>190</v>
      </c>
      <c r="AD35" s="54" t="s">
        <v>216</v>
      </c>
      <c r="AE35" s="55">
        <v>510400</v>
      </c>
      <c r="AG35" s="54" t="s">
        <v>219</v>
      </c>
      <c r="AH35" s="54" t="s">
        <v>252</v>
      </c>
      <c r="AI35" s="55">
        <v>510400</v>
      </c>
      <c r="AO35" s="54" t="s">
        <v>483</v>
      </c>
      <c r="AP35" s="54" t="s">
        <v>502</v>
      </c>
      <c r="AQ35" s="55">
        <v>510400</v>
      </c>
    </row>
    <row r="36" spans="1:43" x14ac:dyDescent="0.25">
      <c r="A36" s="54" t="s">
        <v>229</v>
      </c>
      <c r="B36" s="55">
        <v>510400</v>
      </c>
      <c r="M36" s="54" t="s">
        <v>22</v>
      </c>
      <c r="N36" s="54" t="s">
        <v>55</v>
      </c>
      <c r="O36" s="55">
        <v>569250</v>
      </c>
      <c r="Q36" s="54" t="s">
        <v>79</v>
      </c>
      <c r="R36" s="54" t="s">
        <v>111</v>
      </c>
      <c r="S36" s="55">
        <v>510400</v>
      </c>
      <c r="U36" s="54" t="s">
        <v>139</v>
      </c>
      <c r="V36" s="54" t="s">
        <v>167</v>
      </c>
      <c r="W36" s="55">
        <v>510400</v>
      </c>
      <c r="AC36" s="54" t="s">
        <v>190</v>
      </c>
      <c r="AD36" s="54" t="s">
        <v>137</v>
      </c>
      <c r="AE36" s="55">
        <v>510400</v>
      </c>
      <c r="AG36" s="54" t="s">
        <v>219</v>
      </c>
      <c r="AH36" s="54" t="s">
        <v>253</v>
      </c>
      <c r="AI36" s="55">
        <v>510400</v>
      </c>
      <c r="AO36" s="54" t="s">
        <v>483</v>
      </c>
      <c r="AP36" s="54" t="s">
        <v>503</v>
      </c>
      <c r="AQ36" s="55">
        <v>510400</v>
      </c>
    </row>
    <row r="37" spans="1:43" x14ac:dyDescent="0.25">
      <c r="A37" s="54" t="s">
        <v>141</v>
      </c>
      <c r="B37" s="55">
        <v>510400</v>
      </c>
      <c r="M37" s="54" t="s">
        <v>22</v>
      </c>
      <c r="N37" s="54" t="s">
        <v>56</v>
      </c>
      <c r="O37" s="55">
        <v>765600</v>
      </c>
      <c r="Q37" s="54" t="s">
        <v>79</v>
      </c>
      <c r="R37" s="54" t="s">
        <v>619</v>
      </c>
      <c r="S37" s="55">
        <v>625500</v>
      </c>
      <c r="U37" s="54" t="s">
        <v>139</v>
      </c>
      <c r="V37" s="54" t="s">
        <v>168</v>
      </c>
      <c r="W37" s="55">
        <v>510400</v>
      </c>
      <c r="AC37" s="54" t="s">
        <v>190</v>
      </c>
      <c r="AD37" s="54" t="s">
        <v>217</v>
      </c>
      <c r="AE37" s="55">
        <v>510400</v>
      </c>
      <c r="AG37" s="54" t="s">
        <v>219</v>
      </c>
      <c r="AH37" s="54" t="s">
        <v>254</v>
      </c>
      <c r="AI37" s="55">
        <v>510400</v>
      </c>
      <c r="AO37" s="54" t="s">
        <v>483</v>
      </c>
      <c r="AP37" s="54" t="s">
        <v>504</v>
      </c>
      <c r="AQ37" s="55">
        <v>510400</v>
      </c>
    </row>
    <row r="38" spans="1:43" x14ac:dyDescent="0.25">
      <c r="A38" s="54" t="s">
        <v>230</v>
      </c>
      <c r="B38" s="55">
        <v>510400</v>
      </c>
      <c r="M38" s="54" t="s">
        <v>22</v>
      </c>
      <c r="N38" s="54" t="s">
        <v>57</v>
      </c>
      <c r="O38" s="55">
        <v>510400</v>
      </c>
      <c r="Q38" s="54" t="s">
        <v>79</v>
      </c>
      <c r="R38" s="54" t="s">
        <v>112</v>
      </c>
      <c r="S38" s="55">
        <v>510400</v>
      </c>
      <c r="U38" s="54" t="s">
        <v>139</v>
      </c>
      <c r="V38" s="54" t="s">
        <v>169</v>
      </c>
      <c r="W38" s="55">
        <v>510400</v>
      </c>
      <c r="AC38" s="54" t="s">
        <v>190</v>
      </c>
      <c r="AD38" s="54" t="s">
        <v>218</v>
      </c>
      <c r="AE38" s="55">
        <v>510400</v>
      </c>
      <c r="AG38" s="54" t="s">
        <v>219</v>
      </c>
      <c r="AH38" s="54" t="s">
        <v>255</v>
      </c>
      <c r="AI38" s="55">
        <v>510400</v>
      </c>
      <c r="AO38" s="54" t="s">
        <v>483</v>
      </c>
      <c r="AP38" s="54" t="s">
        <v>505</v>
      </c>
      <c r="AQ38" s="55">
        <v>510400</v>
      </c>
    </row>
    <row r="39" spans="1:43" x14ac:dyDescent="0.25">
      <c r="A39" s="54" t="s">
        <v>231</v>
      </c>
      <c r="B39" s="55">
        <v>510400</v>
      </c>
      <c r="M39" s="54" t="s">
        <v>22</v>
      </c>
      <c r="N39" s="54" t="s">
        <v>58</v>
      </c>
      <c r="O39" s="55">
        <v>701500</v>
      </c>
      <c r="Q39" s="54" t="s">
        <v>79</v>
      </c>
      <c r="R39" s="54" t="s">
        <v>113</v>
      </c>
      <c r="S39" s="55">
        <v>510400</v>
      </c>
      <c r="U39" s="54" t="s">
        <v>139</v>
      </c>
      <c r="V39" s="54" t="s">
        <v>170</v>
      </c>
      <c r="W39" s="55">
        <v>510400</v>
      </c>
      <c r="AG39" s="54" t="s">
        <v>219</v>
      </c>
      <c r="AH39" s="54" t="s">
        <v>256</v>
      </c>
      <c r="AI39" s="55">
        <v>510400</v>
      </c>
      <c r="AO39" s="54" t="s">
        <v>483</v>
      </c>
      <c r="AP39" s="54" t="s">
        <v>506</v>
      </c>
      <c r="AQ39" s="55">
        <v>510400</v>
      </c>
    </row>
    <row r="40" spans="1:43" x14ac:dyDescent="0.25">
      <c r="A40" s="54" t="s">
        <v>142</v>
      </c>
      <c r="B40" s="55">
        <v>510400</v>
      </c>
      <c r="M40" s="54" t="s">
        <v>22</v>
      </c>
      <c r="N40" s="54" t="s">
        <v>59</v>
      </c>
      <c r="O40" s="55">
        <v>765600</v>
      </c>
      <c r="Q40" s="54" t="s">
        <v>79</v>
      </c>
      <c r="R40" s="54" t="s">
        <v>114</v>
      </c>
      <c r="S40" s="55">
        <v>510400</v>
      </c>
      <c r="U40" s="54" t="s">
        <v>139</v>
      </c>
      <c r="V40" s="54" t="s">
        <v>171</v>
      </c>
      <c r="W40" s="55">
        <v>510400</v>
      </c>
      <c r="AG40" s="54" t="s">
        <v>219</v>
      </c>
      <c r="AH40" s="54" t="s">
        <v>257</v>
      </c>
      <c r="AI40" s="55">
        <v>510400</v>
      </c>
      <c r="AO40" s="54" t="s">
        <v>483</v>
      </c>
      <c r="AP40" s="54" t="s">
        <v>507</v>
      </c>
      <c r="AQ40" s="55">
        <v>510400</v>
      </c>
    </row>
    <row r="41" spans="1:43" x14ac:dyDescent="0.25">
      <c r="A41" s="54" t="s">
        <v>461</v>
      </c>
      <c r="B41" s="55">
        <v>510400</v>
      </c>
      <c r="M41" s="54" t="s">
        <v>22</v>
      </c>
      <c r="N41" s="54" t="s">
        <v>60</v>
      </c>
      <c r="O41" s="55">
        <v>510400</v>
      </c>
      <c r="Q41" s="54" t="s">
        <v>79</v>
      </c>
      <c r="R41" s="54" t="s">
        <v>115</v>
      </c>
      <c r="S41" s="55">
        <v>510400</v>
      </c>
      <c r="U41" s="54" t="s">
        <v>139</v>
      </c>
      <c r="V41" s="54" t="s">
        <v>172</v>
      </c>
      <c r="W41" s="55">
        <v>510400</v>
      </c>
      <c r="AG41" s="54" t="s">
        <v>219</v>
      </c>
      <c r="AH41" s="54" t="s">
        <v>258</v>
      </c>
      <c r="AI41" s="55">
        <v>510400</v>
      </c>
      <c r="AO41" s="54" t="s">
        <v>483</v>
      </c>
      <c r="AP41" s="54" t="s">
        <v>508</v>
      </c>
      <c r="AQ41" s="55">
        <v>510400</v>
      </c>
    </row>
    <row r="42" spans="1:43" x14ac:dyDescent="0.25">
      <c r="A42" s="54" t="s">
        <v>232</v>
      </c>
      <c r="B42" s="55">
        <v>510400</v>
      </c>
      <c r="M42" s="54" t="s">
        <v>22</v>
      </c>
      <c r="N42" s="54" t="s">
        <v>61</v>
      </c>
      <c r="O42" s="55">
        <v>690000</v>
      </c>
      <c r="Q42" s="54" t="s">
        <v>79</v>
      </c>
      <c r="R42" s="54" t="s">
        <v>116</v>
      </c>
      <c r="S42" s="55">
        <v>510400</v>
      </c>
      <c r="U42" s="54" t="s">
        <v>139</v>
      </c>
      <c r="V42" s="54" t="s">
        <v>173</v>
      </c>
      <c r="W42" s="55">
        <v>510400</v>
      </c>
      <c r="AG42" s="54" t="s">
        <v>219</v>
      </c>
      <c r="AH42" s="54" t="s">
        <v>259</v>
      </c>
      <c r="AI42" s="55">
        <v>510400</v>
      </c>
    </row>
    <row r="43" spans="1:43" x14ac:dyDescent="0.25">
      <c r="A43" s="54" t="s">
        <v>233</v>
      </c>
      <c r="B43" s="55">
        <v>510400</v>
      </c>
      <c r="M43" s="54" t="s">
        <v>22</v>
      </c>
      <c r="N43" s="54" t="s">
        <v>62</v>
      </c>
      <c r="O43" s="55">
        <v>765600</v>
      </c>
      <c r="Q43" s="54" t="s">
        <v>79</v>
      </c>
      <c r="R43" s="54" t="s">
        <v>117</v>
      </c>
      <c r="S43" s="55">
        <v>510400</v>
      </c>
      <c r="U43" s="54" t="s">
        <v>139</v>
      </c>
      <c r="V43" s="54" t="s">
        <v>174</v>
      </c>
      <c r="W43" s="55">
        <v>765600</v>
      </c>
      <c r="AG43" s="54" t="s">
        <v>219</v>
      </c>
      <c r="AH43" s="54" t="s">
        <v>260</v>
      </c>
      <c r="AI43" s="55">
        <v>510400</v>
      </c>
    </row>
    <row r="44" spans="1:43" x14ac:dyDescent="0.25">
      <c r="A44" s="54" t="s">
        <v>143</v>
      </c>
      <c r="B44" s="55">
        <v>510400</v>
      </c>
      <c r="M44" s="54" t="s">
        <v>22</v>
      </c>
      <c r="N44" s="54" t="s">
        <v>63</v>
      </c>
      <c r="O44" s="55">
        <v>625500</v>
      </c>
      <c r="Q44" s="54" t="s">
        <v>79</v>
      </c>
      <c r="R44" s="54" t="s">
        <v>118</v>
      </c>
      <c r="S44" s="55">
        <v>510400</v>
      </c>
      <c r="U44" s="54" t="s">
        <v>139</v>
      </c>
      <c r="V44" s="54" t="s">
        <v>175</v>
      </c>
      <c r="W44" s="55">
        <v>510400</v>
      </c>
      <c r="AG44" s="54" t="s">
        <v>219</v>
      </c>
      <c r="AH44" s="54" t="s">
        <v>261</v>
      </c>
      <c r="AI44" s="55">
        <v>510400</v>
      </c>
    </row>
    <row r="45" spans="1:43" x14ac:dyDescent="0.25">
      <c r="A45" s="54" t="s">
        <v>84</v>
      </c>
      <c r="B45" s="55">
        <v>510400</v>
      </c>
      <c r="M45" s="54" t="s">
        <v>22</v>
      </c>
      <c r="N45" s="54" t="s">
        <v>64</v>
      </c>
      <c r="O45" s="55">
        <v>765600</v>
      </c>
      <c r="Q45" s="54" t="s">
        <v>79</v>
      </c>
      <c r="R45" s="54" t="s">
        <v>119</v>
      </c>
      <c r="S45" s="55">
        <v>510400</v>
      </c>
      <c r="U45" s="54" t="s">
        <v>139</v>
      </c>
      <c r="V45" s="54" t="s">
        <v>176</v>
      </c>
      <c r="W45" s="55">
        <v>510400</v>
      </c>
      <c r="AG45" s="54" t="s">
        <v>219</v>
      </c>
      <c r="AH45" s="54" t="s">
        <v>262</v>
      </c>
      <c r="AI45" s="55">
        <v>510400</v>
      </c>
    </row>
    <row r="46" spans="1:43" x14ac:dyDescent="0.25">
      <c r="A46" s="54" t="s">
        <v>610</v>
      </c>
      <c r="B46" s="55">
        <v>510400</v>
      </c>
      <c r="M46" s="54" t="s">
        <v>22</v>
      </c>
      <c r="N46" s="54" t="s">
        <v>636</v>
      </c>
      <c r="O46" s="55">
        <v>765600</v>
      </c>
      <c r="Q46" s="54" t="s">
        <v>79</v>
      </c>
      <c r="R46" s="54" t="s">
        <v>120</v>
      </c>
      <c r="S46" s="55">
        <v>510400</v>
      </c>
      <c r="U46" s="54" t="s">
        <v>139</v>
      </c>
      <c r="V46" s="54" t="s">
        <v>137</v>
      </c>
      <c r="W46" s="55">
        <v>510400</v>
      </c>
      <c r="AG46" s="54" t="s">
        <v>219</v>
      </c>
      <c r="AH46" s="54" t="s">
        <v>263</v>
      </c>
      <c r="AI46" s="55">
        <v>510400</v>
      </c>
    </row>
    <row r="47" spans="1:43" x14ac:dyDescent="0.25">
      <c r="A47" s="54" t="s">
        <v>611</v>
      </c>
      <c r="B47" s="55">
        <v>510400</v>
      </c>
      <c r="M47" s="54" t="s">
        <v>22</v>
      </c>
      <c r="N47" s="54" t="s">
        <v>65</v>
      </c>
      <c r="O47" s="55">
        <v>510400</v>
      </c>
      <c r="Q47" s="54" t="s">
        <v>79</v>
      </c>
      <c r="R47" s="54" t="s">
        <v>641</v>
      </c>
      <c r="S47" s="55">
        <v>510400</v>
      </c>
      <c r="AG47" s="54" t="s">
        <v>219</v>
      </c>
      <c r="AH47" s="54" t="s">
        <v>264</v>
      </c>
      <c r="AI47" s="55">
        <v>510400</v>
      </c>
    </row>
    <row r="48" spans="1:43" x14ac:dyDescent="0.25">
      <c r="A48" s="54" t="s">
        <v>234</v>
      </c>
      <c r="B48" s="55">
        <v>510400</v>
      </c>
      <c r="M48" s="54" t="s">
        <v>22</v>
      </c>
      <c r="N48" s="54" t="s">
        <v>66</v>
      </c>
      <c r="O48" s="55">
        <v>510400</v>
      </c>
      <c r="Q48" s="54" t="s">
        <v>79</v>
      </c>
      <c r="R48" s="54" t="s">
        <v>121</v>
      </c>
      <c r="S48" s="55">
        <v>510400</v>
      </c>
      <c r="AG48" s="54" t="s">
        <v>219</v>
      </c>
      <c r="AH48" s="54" t="s">
        <v>265</v>
      </c>
      <c r="AI48" s="55">
        <v>510400</v>
      </c>
    </row>
    <row r="49" spans="1:35" x14ac:dyDescent="0.25">
      <c r="A49" s="54" t="s">
        <v>144</v>
      </c>
      <c r="B49" s="55">
        <v>510400</v>
      </c>
      <c r="M49" s="54" t="s">
        <v>22</v>
      </c>
      <c r="N49" s="54" t="s">
        <v>67</v>
      </c>
      <c r="O49" s="55">
        <v>510400</v>
      </c>
      <c r="Q49" s="54" t="s">
        <v>79</v>
      </c>
      <c r="R49" s="54" t="s">
        <v>122</v>
      </c>
      <c r="S49" s="55">
        <v>510400</v>
      </c>
      <c r="AG49" s="54" t="s">
        <v>219</v>
      </c>
      <c r="AH49" s="54" t="s">
        <v>266</v>
      </c>
      <c r="AI49" s="55">
        <v>510400</v>
      </c>
    </row>
    <row r="50" spans="1:35" x14ac:dyDescent="0.25">
      <c r="A50" s="54" t="s">
        <v>145</v>
      </c>
      <c r="B50" s="55">
        <v>625500</v>
      </c>
      <c r="M50" s="54" t="s">
        <v>22</v>
      </c>
      <c r="N50" s="54" t="s">
        <v>68</v>
      </c>
      <c r="O50" s="55">
        <v>510400</v>
      </c>
      <c r="Q50" s="54" t="s">
        <v>79</v>
      </c>
      <c r="R50" s="54" t="s">
        <v>621</v>
      </c>
      <c r="S50" s="55">
        <v>575000</v>
      </c>
      <c r="AG50" s="54" t="s">
        <v>219</v>
      </c>
      <c r="AH50" s="54" t="s">
        <v>267</v>
      </c>
      <c r="AI50" s="55">
        <v>510400</v>
      </c>
    </row>
    <row r="51" spans="1:35" x14ac:dyDescent="0.25">
      <c r="A51" s="54" t="s">
        <v>235</v>
      </c>
      <c r="B51" s="55">
        <v>510400</v>
      </c>
      <c r="M51" s="54" t="s">
        <v>22</v>
      </c>
      <c r="N51" s="54" t="s">
        <v>69</v>
      </c>
      <c r="O51" s="55">
        <v>704950</v>
      </c>
      <c r="Q51" s="54" t="s">
        <v>79</v>
      </c>
      <c r="R51" s="54" t="s">
        <v>124</v>
      </c>
      <c r="S51" s="55">
        <v>510400</v>
      </c>
      <c r="AG51" s="54" t="s">
        <v>219</v>
      </c>
      <c r="AH51" s="54" t="s">
        <v>268</v>
      </c>
      <c r="AI51" s="55">
        <v>510400</v>
      </c>
    </row>
    <row r="52" spans="1:35" x14ac:dyDescent="0.25">
      <c r="A52" s="54" t="s">
        <v>146</v>
      </c>
      <c r="B52" s="55">
        <v>510400</v>
      </c>
      <c r="M52" s="54" t="s">
        <v>22</v>
      </c>
      <c r="N52" s="54" t="s">
        <v>70</v>
      </c>
      <c r="O52" s="55">
        <v>510400</v>
      </c>
      <c r="Q52" s="54" t="s">
        <v>79</v>
      </c>
      <c r="R52" s="54" t="s">
        <v>125</v>
      </c>
      <c r="S52" s="55">
        <v>765600</v>
      </c>
      <c r="AG52" s="54" t="s">
        <v>219</v>
      </c>
      <c r="AH52" s="54" t="s">
        <v>269</v>
      </c>
      <c r="AI52" s="55">
        <v>510400</v>
      </c>
    </row>
    <row r="53" spans="1:35" x14ac:dyDescent="0.25">
      <c r="A53" s="54" t="s">
        <v>147</v>
      </c>
      <c r="B53" s="55">
        <v>510400</v>
      </c>
      <c r="M53" s="54" t="s">
        <v>22</v>
      </c>
      <c r="N53" s="54" t="s">
        <v>71</v>
      </c>
      <c r="O53" s="55">
        <v>510400</v>
      </c>
      <c r="Q53" s="54" t="s">
        <v>79</v>
      </c>
      <c r="R53" s="54" t="s">
        <v>126</v>
      </c>
      <c r="S53" s="55">
        <v>510400</v>
      </c>
      <c r="AG53" s="54" t="s">
        <v>219</v>
      </c>
      <c r="AH53" s="54" t="s">
        <v>270</v>
      </c>
      <c r="AI53" s="55">
        <v>510400</v>
      </c>
    </row>
    <row r="54" spans="1:35" x14ac:dyDescent="0.25">
      <c r="A54" s="54" t="s">
        <v>148</v>
      </c>
      <c r="B54" s="55">
        <v>510400</v>
      </c>
      <c r="M54" s="54" t="s">
        <v>22</v>
      </c>
      <c r="N54" s="54" t="s">
        <v>72</v>
      </c>
      <c r="O54" s="55">
        <v>510400</v>
      </c>
      <c r="Q54" s="54" t="s">
        <v>79</v>
      </c>
      <c r="R54" s="54" t="s">
        <v>127</v>
      </c>
      <c r="S54" s="55">
        <v>510400</v>
      </c>
      <c r="AG54" s="54" t="s">
        <v>219</v>
      </c>
      <c r="AH54" s="54" t="s">
        <v>271</v>
      </c>
      <c r="AI54" s="55">
        <v>510400</v>
      </c>
    </row>
    <row r="55" spans="1:35" x14ac:dyDescent="0.25">
      <c r="A55" s="54" t="s">
        <v>236</v>
      </c>
      <c r="B55" s="55">
        <v>510400</v>
      </c>
      <c r="M55" s="54" t="s">
        <v>22</v>
      </c>
      <c r="N55" s="54" t="s">
        <v>73</v>
      </c>
      <c r="O55" s="55">
        <v>510400</v>
      </c>
      <c r="Q55" s="54" t="s">
        <v>79</v>
      </c>
      <c r="R55" s="54" t="s">
        <v>128</v>
      </c>
      <c r="S55" s="55">
        <v>510400</v>
      </c>
      <c r="AG55" s="54" t="s">
        <v>219</v>
      </c>
      <c r="AH55" s="54" t="s">
        <v>272</v>
      </c>
      <c r="AI55" s="55">
        <v>510400</v>
      </c>
    </row>
    <row r="56" spans="1:35" x14ac:dyDescent="0.25">
      <c r="A56" s="54" t="s">
        <v>237</v>
      </c>
      <c r="B56" s="55">
        <v>510400</v>
      </c>
      <c r="M56" s="54" t="s">
        <v>22</v>
      </c>
      <c r="N56" s="54" t="s">
        <v>74</v>
      </c>
      <c r="O56" s="55">
        <v>510400</v>
      </c>
      <c r="Q56" s="54" t="s">
        <v>79</v>
      </c>
      <c r="R56" s="54" t="s">
        <v>129</v>
      </c>
      <c r="S56" s="55">
        <v>510400</v>
      </c>
      <c r="AG56" s="54" t="s">
        <v>219</v>
      </c>
      <c r="AH56" s="54" t="s">
        <v>273</v>
      </c>
      <c r="AI56" s="55">
        <v>510400</v>
      </c>
    </row>
    <row r="57" spans="1:35" x14ac:dyDescent="0.25">
      <c r="A57" s="54" t="s">
        <v>85</v>
      </c>
      <c r="B57" s="55">
        <v>644000</v>
      </c>
      <c r="M57" s="54" t="s">
        <v>22</v>
      </c>
      <c r="N57" s="54" t="s">
        <v>75</v>
      </c>
      <c r="O57" s="55">
        <v>510400</v>
      </c>
      <c r="Q57" s="54" t="s">
        <v>79</v>
      </c>
      <c r="R57" s="54" t="s">
        <v>130</v>
      </c>
      <c r="S57" s="55">
        <v>638250</v>
      </c>
      <c r="AG57" s="54" t="s">
        <v>219</v>
      </c>
      <c r="AH57" s="54" t="s">
        <v>274</v>
      </c>
      <c r="AI57" s="55">
        <v>510400</v>
      </c>
    </row>
    <row r="58" spans="1:35" x14ac:dyDescent="0.25">
      <c r="A58" s="54" t="s">
        <v>149</v>
      </c>
      <c r="B58" s="55">
        <v>510400</v>
      </c>
      <c r="M58" s="54" t="s">
        <v>22</v>
      </c>
      <c r="N58" s="54" t="s">
        <v>76</v>
      </c>
      <c r="O58" s="55">
        <v>713000</v>
      </c>
      <c r="Q58" s="54" t="s">
        <v>79</v>
      </c>
      <c r="R58" s="54" t="s">
        <v>131</v>
      </c>
      <c r="S58" s="55">
        <v>510400</v>
      </c>
      <c r="AG58" s="54" t="s">
        <v>219</v>
      </c>
      <c r="AH58" s="54" t="s">
        <v>275</v>
      </c>
      <c r="AI58" s="55">
        <v>510400</v>
      </c>
    </row>
    <row r="59" spans="1:35" x14ac:dyDescent="0.25">
      <c r="A59" s="54" t="s">
        <v>238</v>
      </c>
      <c r="B59" s="55">
        <v>510400</v>
      </c>
      <c r="M59" s="54" t="s">
        <v>22</v>
      </c>
      <c r="N59" s="54" t="s">
        <v>77</v>
      </c>
      <c r="O59" s="55">
        <v>569250</v>
      </c>
      <c r="Q59" s="54" t="s">
        <v>79</v>
      </c>
      <c r="R59" s="54" t="s">
        <v>132</v>
      </c>
      <c r="S59" s="55">
        <v>510400</v>
      </c>
      <c r="AG59" s="54" t="s">
        <v>219</v>
      </c>
      <c r="AH59" s="54" t="s">
        <v>276</v>
      </c>
      <c r="AI59" s="55">
        <v>510400</v>
      </c>
    </row>
    <row r="60" spans="1:35" x14ac:dyDescent="0.25">
      <c r="A60" s="54" t="s">
        <v>462</v>
      </c>
      <c r="B60" s="55">
        <v>646300</v>
      </c>
      <c r="M60" s="54" t="s">
        <v>22</v>
      </c>
      <c r="N60" s="54" t="s">
        <v>78</v>
      </c>
      <c r="O60" s="55">
        <v>510400</v>
      </c>
      <c r="Q60" s="54" t="s">
        <v>79</v>
      </c>
      <c r="R60" s="54" t="s">
        <v>133</v>
      </c>
      <c r="S60" s="55">
        <v>625500</v>
      </c>
      <c r="AG60" s="54" t="s">
        <v>219</v>
      </c>
      <c r="AH60" s="54" t="s">
        <v>277</v>
      </c>
      <c r="AI60" s="55">
        <v>510400</v>
      </c>
    </row>
    <row r="61" spans="1:35" x14ac:dyDescent="0.25">
      <c r="A61" s="54" t="s">
        <v>239</v>
      </c>
      <c r="B61" s="55">
        <v>510400</v>
      </c>
      <c r="Q61" s="54" t="s">
        <v>79</v>
      </c>
      <c r="R61" s="54" t="s">
        <v>134</v>
      </c>
      <c r="S61" s="55">
        <v>510400</v>
      </c>
      <c r="AG61" s="54" t="s">
        <v>219</v>
      </c>
      <c r="AH61" s="54" t="s">
        <v>278</v>
      </c>
      <c r="AI61" s="55">
        <v>510400</v>
      </c>
    </row>
    <row r="62" spans="1:35" x14ac:dyDescent="0.25">
      <c r="A62" s="54" t="s">
        <v>240</v>
      </c>
      <c r="B62" s="55">
        <v>510400</v>
      </c>
      <c r="Q62" s="54" t="s">
        <v>79</v>
      </c>
      <c r="R62" s="54" t="s">
        <v>135</v>
      </c>
      <c r="S62" s="55">
        <v>625500</v>
      </c>
      <c r="AG62" s="54" t="s">
        <v>219</v>
      </c>
      <c r="AH62" s="54" t="s">
        <v>94</v>
      </c>
      <c r="AI62" s="55">
        <v>510400</v>
      </c>
    </row>
    <row r="63" spans="1:35" x14ac:dyDescent="0.25">
      <c r="A63" s="54" t="s">
        <v>241</v>
      </c>
      <c r="B63" s="55">
        <v>510400</v>
      </c>
      <c r="Q63" s="54" t="s">
        <v>79</v>
      </c>
      <c r="R63" s="54" t="s">
        <v>136</v>
      </c>
      <c r="S63" s="55">
        <v>510400</v>
      </c>
      <c r="AG63" s="54" t="s">
        <v>219</v>
      </c>
      <c r="AH63" s="54" t="s">
        <v>279</v>
      </c>
      <c r="AI63" s="55">
        <v>510400</v>
      </c>
    </row>
    <row r="64" spans="1:35" x14ac:dyDescent="0.25">
      <c r="A64" s="54" t="s">
        <v>242</v>
      </c>
      <c r="B64" s="55">
        <v>510400</v>
      </c>
      <c r="Q64" s="54" t="s">
        <v>79</v>
      </c>
      <c r="R64" s="54" t="s">
        <v>137</v>
      </c>
      <c r="S64" s="55">
        <v>510400</v>
      </c>
      <c r="AG64" s="54" t="s">
        <v>219</v>
      </c>
      <c r="AH64" s="54" t="s">
        <v>280</v>
      </c>
      <c r="AI64" s="55">
        <v>510400</v>
      </c>
    </row>
    <row r="65" spans="1:35" x14ac:dyDescent="0.25">
      <c r="A65" s="54" t="s">
        <v>243</v>
      </c>
      <c r="B65" s="55">
        <v>510400</v>
      </c>
      <c r="Q65" s="54" t="s">
        <v>79</v>
      </c>
      <c r="R65" s="54" t="s">
        <v>138</v>
      </c>
      <c r="S65" s="55">
        <v>510400</v>
      </c>
      <c r="AG65" s="54" t="s">
        <v>219</v>
      </c>
      <c r="AH65" s="54" t="s">
        <v>281</v>
      </c>
      <c r="AI65" s="55">
        <v>510400</v>
      </c>
    </row>
    <row r="66" spans="1:35" x14ac:dyDescent="0.25">
      <c r="A66" s="54" t="s">
        <v>86</v>
      </c>
      <c r="B66" s="55">
        <v>575000</v>
      </c>
      <c r="Q66" s="54" t="s">
        <v>79</v>
      </c>
      <c r="R66" s="54" t="s">
        <v>21</v>
      </c>
      <c r="S66" s="55">
        <v>510400</v>
      </c>
      <c r="AG66" s="54" t="s">
        <v>219</v>
      </c>
      <c r="AH66" s="54" t="s">
        <v>282</v>
      </c>
      <c r="AI66" s="55">
        <v>510400</v>
      </c>
    </row>
    <row r="67" spans="1:35" x14ac:dyDescent="0.25">
      <c r="A67" s="54" t="s">
        <v>244</v>
      </c>
      <c r="B67" s="55">
        <v>510400</v>
      </c>
      <c r="AG67" s="54" t="s">
        <v>219</v>
      </c>
      <c r="AH67" s="54" t="s">
        <v>283</v>
      </c>
      <c r="AI67" s="55">
        <v>510400</v>
      </c>
    </row>
    <row r="68" spans="1:35" x14ac:dyDescent="0.25">
      <c r="A68" s="54" t="s">
        <v>245</v>
      </c>
      <c r="B68" s="55">
        <v>510400</v>
      </c>
      <c r="AG68" s="54" t="s">
        <v>219</v>
      </c>
      <c r="AH68" s="54" t="s">
        <v>284</v>
      </c>
      <c r="AI68" s="55">
        <v>510400</v>
      </c>
    </row>
    <row r="69" spans="1:35" x14ac:dyDescent="0.25">
      <c r="A69" s="54" t="s">
        <v>246</v>
      </c>
      <c r="B69" s="55">
        <v>510400</v>
      </c>
      <c r="AG69" s="54" t="s">
        <v>219</v>
      </c>
      <c r="AH69" s="54" t="s">
        <v>285</v>
      </c>
      <c r="AI69" s="55">
        <v>510400</v>
      </c>
    </row>
    <row r="70" spans="1:35" x14ac:dyDescent="0.25">
      <c r="A70" s="54" t="s">
        <v>631</v>
      </c>
      <c r="B70" s="55">
        <v>510400</v>
      </c>
      <c r="AG70" s="54" t="s">
        <v>219</v>
      </c>
      <c r="AH70" s="54" t="s">
        <v>286</v>
      </c>
      <c r="AI70" s="55">
        <v>510400</v>
      </c>
    </row>
    <row r="71" spans="1:35" x14ac:dyDescent="0.25">
      <c r="A71" s="54" t="s">
        <v>612</v>
      </c>
      <c r="B71" s="55">
        <v>510400</v>
      </c>
      <c r="AG71" s="54" t="s">
        <v>219</v>
      </c>
      <c r="AH71" s="54" t="s">
        <v>287</v>
      </c>
      <c r="AI71" s="55">
        <v>510400</v>
      </c>
    </row>
    <row r="72" spans="1:35" x14ac:dyDescent="0.25">
      <c r="A72" s="54" t="s">
        <v>463</v>
      </c>
      <c r="B72" s="55">
        <v>510400</v>
      </c>
      <c r="AG72" s="54" t="s">
        <v>219</v>
      </c>
      <c r="AH72" s="54" t="s">
        <v>98</v>
      </c>
      <c r="AI72" s="55">
        <v>510400</v>
      </c>
    </row>
    <row r="73" spans="1:35" x14ac:dyDescent="0.25">
      <c r="A73" s="54" t="s">
        <v>26</v>
      </c>
      <c r="B73" s="55">
        <v>510400</v>
      </c>
      <c r="AG73" s="54" t="s">
        <v>219</v>
      </c>
      <c r="AH73" s="54" t="s">
        <v>288</v>
      </c>
      <c r="AI73" s="55">
        <v>510400</v>
      </c>
    </row>
    <row r="74" spans="1:35" x14ac:dyDescent="0.25">
      <c r="A74" s="54" t="s">
        <v>247</v>
      </c>
      <c r="B74" s="55">
        <v>510400</v>
      </c>
      <c r="AG74" s="54" t="s">
        <v>219</v>
      </c>
      <c r="AH74" s="54" t="s">
        <v>289</v>
      </c>
      <c r="AI74" s="55">
        <v>510400</v>
      </c>
    </row>
    <row r="75" spans="1:35" x14ac:dyDescent="0.25">
      <c r="A75" s="54" t="s">
        <v>248</v>
      </c>
      <c r="B75" s="55">
        <v>510400</v>
      </c>
      <c r="AG75" s="54" t="s">
        <v>219</v>
      </c>
      <c r="AH75" s="54" t="s">
        <v>290</v>
      </c>
      <c r="AI75" s="55">
        <v>510400</v>
      </c>
    </row>
    <row r="76" spans="1:35" x14ac:dyDescent="0.25">
      <c r="A76" s="54" t="s">
        <v>249</v>
      </c>
      <c r="B76" s="55">
        <v>510400</v>
      </c>
      <c r="AG76" s="54" t="s">
        <v>219</v>
      </c>
      <c r="AH76" s="54" t="s">
        <v>291</v>
      </c>
      <c r="AI76" s="55">
        <v>510400</v>
      </c>
    </row>
    <row r="77" spans="1:35" x14ac:dyDescent="0.25">
      <c r="A77" s="54" t="s">
        <v>150</v>
      </c>
      <c r="B77" s="55">
        <v>625500</v>
      </c>
      <c r="AG77" s="54" t="s">
        <v>219</v>
      </c>
      <c r="AH77" s="54" t="s">
        <v>292</v>
      </c>
      <c r="AI77" s="55">
        <v>510400</v>
      </c>
    </row>
    <row r="78" spans="1:35" x14ac:dyDescent="0.25">
      <c r="A78" s="54" t="s">
        <v>250</v>
      </c>
      <c r="B78" s="55">
        <v>510400</v>
      </c>
      <c r="AG78" s="54" t="s">
        <v>219</v>
      </c>
      <c r="AH78" s="54" t="s">
        <v>293</v>
      </c>
      <c r="AI78" s="55">
        <v>510400</v>
      </c>
    </row>
    <row r="79" spans="1:35" x14ac:dyDescent="0.25">
      <c r="A79" s="54" t="s">
        <v>251</v>
      </c>
      <c r="B79" s="55">
        <v>510400</v>
      </c>
      <c r="AG79" s="54" t="s">
        <v>219</v>
      </c>
      <c r="AH79" s="54" t="s">
        <v>294</v>
      </c>
      <c r="AI79" s="55">
        <v>510400</v>
      </c>
    </row>
    <row r="80" spans="1:35" x14ac:dyDescent="0.25">
      <c r="A80" s="54" t="s">
        <v>151</v>
      </c>
      <c r="B80" s="55">
        <v>510400</v>
      </c>
      <c r="AG80" s="54" t="s">
        <v>219</v>
      </c>
      <c r="AH80" s="54" t="s">
        <v>295</v>
      </c>
      <c r="AI80" s="55">
        <v>510400</v>
      </c>
    </row>
    <row r="81" spans="1:35" x14ac:dyDescent="0.25">
      <c r="A81" s="54" t="s">
        <v>613</v>
      </c>
      <c r="B81" s="55">
        <v>510400</v>
      </c>
      <c r="AG81" s="54" t="s">
        <v>219</v>
      </c>
      <c r="AH81" s="54" t="s">
        <v>296</v>
      </c>
      <c r="AI81" s="55">
        <v>510400</v>
      </c>
    </row>
    <row r="82" spans="1:35" x14ac:dyDescent="0.25">
      <c r="A82" s="54" t="s">
        <v>152</v>
      </c>
      <c r="B82" s="55">
        <v>510400</v>
      </c>
      <c r="AG82" s="54" t="s">
        <v>219</v>
      </c>
      <c r="AH82" s="54" t="s">
        <v>157</v>
      </c>
      <c r="AI82" s="55">
        <v>510400</v>
      </c>
    </row>
    <row r="83" spans="1:35" x14ac:dyDescent="0.25">
      <c r="A83" s="54" t="s">
        <v>252</v>
      </c>
      <c r="B83" s="55">
        <v>510400</v>
      </c>
      <c r="AG83" s="54" t="s">
        <v>219</v>
      </c>
      <c r="AH83" s="54" t="s">
        <v>297</v>
      </c>
      <c r="AI83" s="55">
        <v>510400</v>
      </c>
    </row>
    <row r="84" spans="1:35" x14ac:dyDescent="0.25">
      <c r="A84" s="54" t="s">
        <v>178</v>
      </c>
      <c r="B84" s="55">
        <v>510400</v>
      </c>
      <c r="AG84" s="54" t="s">
        <v>219</v>
      </c>
      <c r="AH84" s="54" t="s">
        <v>298</v>
      </c>
      <c r="AI84" s="55">
        <v>510400</v>
      </c>
    </row>
    <row r="85" spans="1:35" x14ac:dyDescent="0.25">
      <c r="A85" s="54" t="s">
        <v>253</v>
      </c>
      <c r="B85" s="55">
        <v>510400</v>
      </c>
      <c r="AG85" s="54" t="s">
        <v>219</v>
      </c>
      <c r="AH85" s="54" t="s">
        <v>299</v>
      </c>
      <c r="AI85" s="55">
        <v>510400</v>
      </c>
    </row>
    <row r="86" spans="1:35" x14ac:dyDescent="0.25">
      <c r="A86" s="54" t="s">
        <v>153</v>
      </c>
      <c r="B86" s="55">
        <v>510400</v>
      </c>
      <c r="AG86" s="54" t="s">
        <v>219</v>
      </c>
      <c r="AH86" s="54" t="s">
        <v>300</v>
      </c>
      <c r="AI86" s="55">
        <v>510400</v>
      </c>
    </row>
    <row r="87" spans="1:35" x14ac:dyDescent="0.25">
      <c r="A87" s="54" t="s">
        <v>254</v>
      </c>
      <c r="B87" s="55">
        <v>510400</v>
      </c>
      <c r="AG87" s="54" t="s">
        <v>219</v>
      </c>
      <c r="AH87" s="54" t="s">
        <v>301</v>
      </c>
      <c r="AI87" s="55">
        <v>510400</v>
      </c>
    </row>
    <row r="88" spans="1:35" x14ac:dyDescent="0.25">
      <c r="A88" s="54" t="s">
        <v>87</v>
      </c>
      <c r="B88" s="55">
        <v>510400</v>
      </c>
      <c r="AG88" s="54" t="s">
        <v>219</v>
      </c>
      <c r="AH88" s="54" t="s">
        <v>302</v>
      </c>
      <c r="AI88" s="55">
        <v>510400</v>
      </c>
    </row>
    <row r="89" spans="1:35" x14ac:dyDescent="0.25">
      <c r="A89" s="54" t="s">
        <v>255</v>
      </c>
      <c r="B89" s="55">
        <v>510400</v>
      </c>
      <c r="AG89" s="54" t="s">
        <v>219</v>
      </c>
      <c r="AH89" s="54" t="s">
        <v>303</v>
      </c>
      <c r="AI89" s="55">
        <v>510400</v>
      </c>
    </row>
    <row r="90" spans="1:35" x14ac:dyDescent="0.25">
      <c r="A90" s="54" t="s">
        <v>485</v>
      </c>
      <c r="B90" s="55">
        <v>510400</v>
      </c>
      <c r="AG90" s="54" t="s">
        <v>219</v>
      </c>
      <c r="AH90" s="54" t="s">
        <v>304</v>
      </c>
      <c r="AI90" s="55">
        <v>510400</v>
      </c>
    </row>
    <row r="91" spans="1:35" x14ac:dyDescent="0.25">
      <c r="A91" s="54" t="s">
        <v>256</v>
      </c>
      <c r="B91" s="55">
        <v>510400</v>
      </c>
      <c r="AG91" s="54" t="s">
        <v>219</v>
      </c>
      <c r="AH91" s="54" t="s">
        <v>305</v>
      </c>
      <c r="AI91" s="55">
        <v>510400</v>
      </c>
    </row>
    <row r="92" spans="1:35" x14ac:dyDescent="0.25">
      <c r="A92" s="54" t="s">
        <v>88</v>
      </c>
      <c r="B92" s="55">
        <v>510400</v>
      </c>
      <c r="AG92" s="54" t="s">
        <v>219</v>
      </c>
      <c r="AH92" s="54" t="s">
        <v>306</v>
      </c>
      <c r="AI92" s="55">
        <v>510400</v>
      </c>
    </row>
    <row r="93" spans="1:35" x14ac:dyDescent="0.25">
      <c r="A93" s="54" t="s">
        <v>257</v>
      </c>
      <c r="B93" s="55">
        <v>510400</v>
      </c>
      <c r="AG93" s="54" t="s">
        <v>219</v>
      </c>
      <c r="AH93" s="54" t="s">
        <v>307</v>
      </c>
      <c r="AI93" s="55">
        <v>510400</v>
      </c>
    </row>
    <row r="94" spans="1:35" x14ac:dyDescent="0.25">
      <c r="A94" s="54" t="s">
        <v>179</v>
      </c>
      <c r="B94" s="55">
        <v>510400</v>
      </c>
      <c r="AG94" s="54" t="s">
        <v>219</v>
      </c>
      <c r="AH94" s="54" t="s">
        <v>308</v>
      </c>
      <c r="AI94" s="55">
        <v>510400</v>
      </c>
    </row>
    <row r="95" spans="1:35" x14ac:dyDescent="0.25">
      <c r="A95" s="54" t="s">
        <v>192</v>
      </c>
      <c r="B95" s="55">
        <v>510400</v>
      </c>
      <c r="AG95" s="54" t="s">
        <v>219</v>
      </c>
      <c r="AH95" s="54" t="s">
        <v>309</v>
      </c>
      <c r="AI95" s="55">
        <v>510400</v>
      </c>
    </row>
    <row r="96" spans="1:35" x14ac:dyDescent="0.25">
      <c r="A96" s="54" t="s">
        <v>486</v>
      </c>
      <c r="B96" s="55">
        <v>510400</v>
      </c>
      <c r="AG96" s="54" t="s">
        <v>219</v>
      </c>
      <c r="AH96" s="54" t="s">
        <v>310</v>
      </c>
      <c r="AI96" s="55">
        <v>510400</v>
      </c>
    </row>
    <row r="97" spans="1:35" x14ac:dyDescent="0.25">
      <c r="A97" s="54" t="s">
        <v>154</v>
      </c>
      <c r="B97" s="55">
        <v>510400</v>
      </c>
      <c r="AG97" s="54" t="s">
        <v>219</v>
      </c>
      <c r="AH97" s="54" t="s">
        <v>311</v>
      </c>
      <c r="AI97" s="55">
        <v>510400</v>
      </c>
    </row>
    <row r="98" spans="1:35" x14ac:dyDescent="0.25">
      <c r="A98" s="54" t="s">
        <v>154</v>
      </c>
      <c r="B98" s="55">
        <v>510400</v>
      </c>
      <c r="AG98" s="54" t="s">
        <v>219</v>
      </c>
      <c r="AH98" s="54" t="s">
        <v>312</v>
      </c>
      <c r="AI98" s="55">
        <v>510400</v>
      </c>
    </row>
    <row r="99" spans="1:35" x14ac:dyDescent="0.25">
      <c r="A99" s="54" t="s">
        <v>154</v>
      </c>
      <c r="B99" s="55">
        <v>510400</v>
      </c>
      <c r="AG99" s="54" t="s">
        <v>219</v>
      </c>
      <c r="AH99" s="54" t="s">
        <v>313</v>
      </c>
      <c r="AI99" s="55">
        <v>510400</v>
      </c>
    </row>
    <row r="100" spans="1:35" x14ac:dyDescent="0.25">
      <c r="A100" s="54" t="s">
        <v>193</v>
      </c>
      <c r="B100" s="55">
        <v>510400</v>
      </c>
      <c r="AG100" s="54" t="s">
        <v>219</v>
      </c>
      <c r="AH100" s="54" t="s">
        <v>314</v>
      </c>
      <c r="AI100" s="55">
        <v>510400</v>
      </c>
    </row>
    <row r="101" spans="1:35" x14ac:dyDescent="0.25">
      <c r="A101" s="54" t="s">
        <v>258</v>
      </c>
      <c r="B101" s="55">
        <v>510400</v>
      </c>
      <c r="AG101" s="54" t="s">
        <v>219</v>
      </c>
      <c r="AH101" s="54" t="s">
        <v>315</v>
      </c>
      <c r="AI101" s="55">
        <v>510400</v>
      </c>
    </row>
    <row r="102" spans="1:35" x14ac:dyDescent="0.25">
      <c r="A102" s="54" t="s">
        <v>89</v>
      </c>
      <c r="B102" s="55">
        <v>575000</v>
      </c>
      <c r="AG102" s="54" t="s">
        <v>219</v>
      </c>
      <c r="AH102" s="54" t="s">
        <v>316</v>
      </c>
      <c r="AI102" s="55">
        <v>510400</v>
      </c>
    </row>
    <row r="103" spans="1:35" x14ac:dyDescent="0.25">
      <c r="A103" s="54" t="s">
        <v>155</v>
      </c>
      <c r="B103" s="55">
        <v>510400</v>
      </c>
      <c r="AG103" s="54" t="s">
        <v>219</v>
      </c>
      <c r="AH103" s="54" t="s">
        <v>317</v>
      </c>
      <c r="AI103" s="55">
        <v>510400</v>
      </c>
    </row>
    <row r="104" spans="1:35" x14ac:dyDescent="0.25">
      <c r="A104" s="54" t="s">
        <v>9</v>
      </c>
      <c r="B104" s="55">
        <v>510400</v>
      </c>
      <c r="AG104" s="54" t="s">
        <v>219</v>
      </c>
      <c r="AH104" s="54" t="s">
        <v>318</v>
      </c>
      <c r="AI104" s="55">
        <v>510400</v>
      </c>
    </row>
    <row r="105" spans="1:35" x14ac:dyDescent="0.25">
      <c r="A105" s="54" t="s">
        <v>259</v>
      </c>
      <c r="B105" s="55">
        <v>510400</v>
      </c>
      <c r="AG105" s="54" t="s">
        <v>219</v>
      </c>
      <c r="AH105" s="54" t="s">
        <v>319</v>
      </c>
      <c r="AI105" s="55">
        <v>510400</v>
      </c>
    </row>
    <row r="106" spans="1:35" x14ac:dyDescent="0.25">
      <c r="A106" s="54" t="s">
        <v>10</v>
      </c>
      <c r="B106" s="55">
        <v>510400</v>
      </c>
      <c r="AG106" s="54" t="s">
        <v>219</v>
      </c>
      <c r="AH106" s="54" t="s">
        <v>320</v>
      </c>
      <c r="AI106" s="55">
        <v>510400</v>
      </c>
    </row>
    <row r="107" spans="1:35" x14ac:dyDescent="0.25">
      <c r="A107" s="54" t="s">
        <v>260</v>
      </c>
      <c r="B107" s="55">
        <v>510400</v>
      </c>
      <c r="AG107" s="54" t="s">
        <v>219</v>
      </c>
      <c r="AH107" s="54" t="s">
        <v>321</v>
      </c>
      <c r="AI107" s="55">
        <v>510400</v>
      </c>
    </row>
    <row r="108" spans="1:35" x14ac:dyDescent="0.25">
      <c r="A108" s="54" t="s">
        <v>261</v>
      </c>
      <c r="B108" s="55">
        <v>510400</v>
      </c>
      <c r="AG108" s="54" t="s">
        <v>219</v>
      </c>
      <c r="AH108" s="54" t="s">
        <v>322</v>
      </c>
      <c r="AI108" s="55">
        <v>510400</v>
      </c>
    </row>
    <row r="109" spans="1:35" x14ac:dyDescent="0.25">
      <c r="A109" s="54" t="s">
        <v>262</v>
      </c>
      <c r="B109" s="55">
        <v>510400</v>
      </c>
      <c r="AG109" s="54" t="s">
        <v>219</v>
      </c>
      <c r="AH109" s="54" t="s">
        <v>323</v>
      </c>
      <c r="AI109" s="55">
        <v>510400</v>
      </c>
    </row>
    <row r="110" spans="1:35" x14ac:dyDescent="0.25">
      <c r="A110" s="54" t="s">
        <v>263</v>
      </c>
      <c r="B110" s="55">
        <v>510400</v>
      </c>
      <c r="AG110" s="54" t="s">
        <v>219</v>
      </c>
      <c r="AH110" s="54" t="s">
        <v>324</v>
      </c>
      <c r="AI110" s="55">
        <v>510400</v>
      </c>
    </row>
    <row r="111" spans="1:35" x14ac:dyDescent="0.25">
      <c r="A111" s="54" t="s">
        <v>264</v>
      </c>
      <c r="B111" s="55">
        <v>510400</v>
      </c>
      <c r="AG111" s="54" t="s">
        <v>219</v>
      </c>
      <c r="AH111" s="54" t="s">
        <v>325</v>
      </c>
      <c r="AI111" s="55">
        <v>510400</v>
      </c>
    </row>
    <row r="112" spans="1:35" x14ac:dyDescent="0.25">
      <c r="A112" s="54" t="s">
        <v>616</v>
      </c>
      <c r="B112" s="55">
        <v>510400</v>
      </c>
      <c r="AG112" s="54" t="s">
        <v>219</v>
      </c>
      <c r="AH112" s="54" t="s">
        <v>326</v>
      </c>
      <c r="AI112" s="55">
        <v>510400</v>
      </c>
    </row>
    <row r="113" spans="1:35" x14ac:dyDescent="0.25">
      <c r="A113" s="54" t="s">
        <v>615</v>
      </c>
      <c r="B113" s="55">
        <v>510400</v>
      </c>
      <c r="AG113" s="54" t="s">
        <v>219</v>
      </c>
      <c r="AH113" s="54" t="s">
        <v>327</v>
      </c>
      <c r="AI113" s="55">
        <v>510400</v>
      </c>
    </row>
    <row r="114" spans="1:35" x14ac:dyDescent="0.25">
      <c r="A114" s="54" t="s">
        <v>27</v>
      </c>
      <c r="B114" s="55">
        <v>510400</v>
      </c>
      <c r="AG114" s="54" t="s">
        <v>219</v>
      </c>
      <c r="AH114" s="54" t="s">
        <v>328</v>
      </c>
      <c r="AI114" s="55">
        <v>510400</v>
      </c>
    </row>
    <row r="115" spans="1:35" x14ac:dyDescent="0.25">
      <c r="A115" s="54" t="s">
        <v>265</v>
      </c>
      <c r="B115" s="55">
        <v>510400</v>
      </c>
      <c r="AG115" s="54" t="s">
        <v>219</v>
      </c>
      <c r="AH115" s="54" t="s">
        <v>329</v>
      </c>
      <c r="AI115" s="55">
        <v>510400</v>
      </c>
    </row>
    <row r="116" spans="1:35" x14ac:dyDescent="0.25">
      <c r="A116" s="54" t="s">
        <v>266</v>
      </c>
      <c r="B116" s="55">
        <v>510400</v>
      </c>
      <c r="AG116" s="54" t="s">
        <v>219</v>
      </c>
      <c r="AH116" s="54" t="s">
        <v>330</v>
      </c>
      <c r="AI116" s="55">
        <v>510400</v>
      </c>
    </row>
    <row r="117" spans="1:35" x14ac:dyDescent="0.25">
      <c r="A117" s="54" t="s">
        <v>267</v>
      </c>
      <c r="B117" s="55">
        <v>510400</v>
      </c>
      <c r="AG117" s="54" t="s">
        <v>219</v>
      </c>
      <c r="AH117" s="54" t="s">
        <v>331</v>
      </c>
      <c r="AI117" s="55">
        <v>510400</v>
      </c>
    </row>
    <row r="118" spans="1:35" x14ac:dyDescent="0.25">
      <c r="A118" s="54" t="s">
        <v>90</v>
      </c>
      <c r="B118" s="55">
        <v>510400</v>
      </c>
      <c r="AG118" s="54" t="s">
        <v>219</v>
      </c>
      <c r="AH118" s="54" t="s">
        <v>332</v>
      </c>
      <c r="AI118" s="55">
        <v>510400</v>
      </c>
    </row>
    <row r="119" spans="1:35" x14ac:dyDescent="0.25">
      <c r="A119" s="54" t="s">
        <v>28</v>
      </c>
      <c r="B119" s="55">
        <v>765600</v>
      </c>
      <c r="AG119" s="54" t="s">
        <v>219</v>
      </c>
      <c r="AH119" s="54" t="s">
        <v>333</v>
      </c>
      <c r="AI119" s="55">
        <v>510400</v>
      </c>
    </row>
    <row r="120" spans="1:35" x14ac:dyDescent="0.25">
      <c r="A120" s="54" t="s">
        <v>268</v>
      </c>
      <c r="B120" s="55">
        <v>510400</v>
      </c>
      <c r="AG120" s="54" t="s">
        <v>219</v>
      </c>
      <c r="AH120" s="54" t="s">
        <v>334</v>
      </c>
      <c r="AI120" s="55">
        <v>510400</v>
      </c>
    </row>
    <row r="121" spans="1:35" x14ac:dyDescent="0.25">
      <c r="A121" s="54" t="s">
        <v>194</v>
      </c>
      <c r="B121" s="55">
        <v>510400</v>
      </c>
      <c r="AG121" s="54" t="s">
        <v>219</v>
      </c>
      <c r="AH121" s="54" t="s">
        <v>335</v>
      </c>
      <c r="AI121" s="55">
        <v>510400</v>
      </c>
    </row>
    <row r="122" spans="1:35" x14ac:dyDescent="0.25">
      <c r="A122" s="54" t="s">
        <v>269</v>
      </c>
      <c r="B122" s="55">
        <v>510400</v>
      </c>
      <c r="AG122" s="54" t="s">
        <v>219</v>
      </c>
      <c r="AH122" s="54" t="s">
        <v>107</v>
      </c>
      <c r="AI122" s="55">
        <v>510400</v>
      </c>
    </row>
    <row r="123" spans="1:35" x14ac:dyDescent="0.25">
      <c r="A123" s="54" t="s">
        <v>91</v>
      </c>
      <c r="B123" s="55">
        <v>510400</v>
      </c>
      <c r="AG123" s="54" t="s">
        <v>219</v>
      </c>
      <c r="AH123" s="54" t="s">
        <v>336</v>
      </c>
      <c r="AI123" s="55">
        <v>510400</v>
      </c>
    </row>
    <row r="124" spans="1:35" x14ac:dyDescent="0.25">
      <c r="A124" s="54" t="s">
        <v>270</v>
      </c>
      <c r="B124" s="55">
        <v>510400</v>
      </c>
      <c r="AG124" s="54" t="s">
        <v>219</v>
      </c>
      <c r="AH124" s="54" t="s">
        <v>337</v>
      </c>
      <c r="AI124" s="55">
        <v>510400</v>
      </c>
    </row>
    <row r="125" spans="1:35" x14ac:dyDescent="0.25">
      <c r="A125" s="54" t="s">
        <v>487</v>
      </c>
      <c r="B125" s="55">
        <v>510400</v>
      </c>
      <c r="AG125" s="54" t="s">
        <v>219</v>
      </c>
      <c r="AH125" s="54" t="s">
        <v>108</v>
      </c>
      <c r="AI125" s="55">
        <v>510400</v>
      </c>
    </row>
    <row r="126" spans="1:35" x14ac:dyDescent="0.25">
      <c r="A126" s="54" t="s">
        <v>271</v>
      </c>
      <c r="B126" s="55">
        <v>510400</v>
      </c>
      <c r="AG126" s="54" t="s">
        <v>219</v>
      </c>
      <c r="AH126" s="54" t="s">
        <v>338</v>
      </c>
      <c r="AI126" s="55">
        <v>510400</v>
      </c>
    </row>
    <row r="127" spans="1:35" x14ac:dyDescent="0.25">
      <c r="A127" s="54" t="s">
        <v>272</v>
      </c>
      <c r="B127" s="55">
        <v>510400</v>
      </c>
      <c r="AG127" s="54" t="s">
        <v>219</v>
      </c>
      <c r="AH127" s="54" t="s">
        <v>339</v>
      </c>
      <c r="AI127" s="55">
        <v>510400</v>
      </c>
    </row>
    <row r="128" spans="1:35" x14ac:dyDescent="0.25">
      <c r="A128" s="54" t="s">
        <v>195</v>
      </c>
      <c r="B128" s="55">
        <v>510400</v>
      </c>
      <c r="AG128" s="54" t="s">
        <v>219</v>
      </c>
      <c r="AH128" s="54" t="s">
        <v>340</v>
      </c>
      <c r="AI128" s="55">
        <v>510400</v>
      </c>
    </row>
    <row r="129" spans="1:35" x14ac:dyDescent="0.25">
      <c r="A129" s="54" t="s">
        <v>273</v>
      </c>
      <c r="B129" s="55">
        <v>510400</v>
      </c>
      <c r="AG129" s="54" t="s">
        <v>219</v>
      </c>
      <c r="AH129" s="54" t="s">
        <v>341</v>
      </c>
      <c r="AI129" s="55">
        <v>510400</v>
      </c>
    </row>
    <row r="130" spans="1:35" x14ac:dyDescent="0.25">
      <c r="A130" s="54" t="s">
        <v>92</v>
      </c>
      <c r="B130" s="55">
        <v>510400</v>
      </c>
      <c r="AG130" s="54" t="s">
        <v>219</v>
      </c>
      <c r="AH130" s="54" t="s">
        <v>342</v>
      </c>
      <c r="AI130" s="55">
        <v>510400</v>
      </c>
    </row>
    <row r="131" spans="1:35" x14ac:dyDescent="0.25">
      <c r="A131" s="54" t="s">
        <v>274</v>
      </c>
      <c r="B131" s="55">
        <v>510400</v>
      </c>
      <c r="AG131" s="54" t="s">
        <v>219</v>
      </c>
      <c r="AH131" s="54" t="s">
        <v>343</v>
      </c>
      <c r="AI131" s="55">
        <v>510400</v>
      </c>
    </row>
    <row r="132" spans="1:35" x14ac:dyDescent="0.25">
      <c r="A132" s="54" t="s">
        <v>196</v>
      </c>
      <c r="B132" s="55">
        <v>510400</v>
      </c>
      <c r="AG132" s="54" t="s">
        <v>219</v>
      </c>
      <c r="AH132" s="54" t="s">
        <v>344</v>
      </c>
      <c r="AI132" s="55">
        <v>510400</v>
      </c>
    </row>
    <row r="133" spans="1:35" x14ac:dyDescent="0.25">
      <c r="A133" s="54" t="s">
        <v>93</v>
      </c>
      <c r="B133" s="55">
        <v>510400</v>
      </c>
      <c r="AG133" s="54" t="s">
        <v>219</v>
      </c>
      <c r="AH133" s="54" t="s">
        <v>345</v>
      </c>
      <c r="AI133" s="55">
        <v>510400</v>
      </c>
    </row>
    <row r="134" spans="1:35" x14ac:dyDescent="0.25">
      <c r="A134" s="54" t="s">
        <v>93</v>
      </c>
      <c r="B134" s="55">
        <v>510400</v>
      </c>
      <c r="AG134" s="54" t="s">
        <v>219</v>
      </c>
      <c r="AH134" s="54" t="s">
        <v>346</v>
      </c>
      <c r="AI134" s="55">
        <v>510400</v>
      </c>
    </row>
    <row r="135" spans="1:35" x14ac:dyDescent="0.25">
      <c r="A135" s="54" t="s">
        <v>464</v>
      </c>
      <c r="B135" s="55">
        <v>510400</v>
      </c>
      <c r="AG135" s="54" t="s">
        <v>219</v>
      </c>
      <c r="AH135" s="54" t="s">
        <v>347</v>
      </c>
      <c r="AI135" s="55">
        <v>510400</v>
      </c>
    </row>
    <row r="136" spans="1:35" x14ac:dyDescent="0.25">
      <c r="A136" s="54" t="s">
        <v>275</v>
      </c>
      <c r="B136" s="55">
        <v>510400</v>
      </c>
      <c r="AG136" s="54" t="s">
        <v>219</v>
      </c>
      <c r="AH136" s="54" t="s">
        <v>348</v>
      </c>
      <c r="AI136" s="55">
        <v>510400</v>
      </c>
    </row>
    <row r="137" spans="1:35" x14ac:dyDescent="0.25">
      <c r="A137" s="54" t="s">
        <v>276</v>
      </c>
      <c r="B137" s="55">
        <v>510400</v>
      </c>
      <c r="AG137" s="54" t="s">
        <v>219</v>
      </c>
      <c r="AH137" s="54" t="s">
        <v>644</v>
      </c>
      <c r="AI137" s="55">
        <v>510400</v>
      </c>
    </row>
    <row r="138" spans="1:35" x14ac:dyDescent="0.25">
      <c r="A138" s="54" t="s">
        <v>465</v>
      </c>
      <c r="B138" s="55">
        <v>646300</v>
      </c>
      <c r="AG138" s="54" t="s">
        <v>219</v>
      </c>
      <c r="AH138" s="54" t="s">
        <v>349</v>
      </c>
      <c r="AI138" s="55">
        <v>510400</v>
      </c>
    </row>
    <row r="139" spans="1:35" x14ac:dyDescent="0.25">
      <c r="A139" s="54" t="s">
        <v>277</v>
      </c>
      <c r="B139" s="55">
        <v>510400</v>
      </c>
      <c r="AG139" s="54" t="s">
        <v>219</v>
      </c>
      <c r="AH139" s="54" t="s">
        <v>350</v>
      </c>
      <c r="AI139" s="55">
        <v>510400</v>
      </c>
    </row>
    <row r="140" spans="1:35" x14ac:dyDescent="0.25">
      <c r="A140" s="54" t="s">
        <v>278</v>
      </c>
      <c r="B140" s="55">
        <v>510400</v>
      </c>
      <c r="AG140" s="54" t="s">
        <v>219</v>
      </c>
      <c r="AH140" s="54" t="s">
        <v>351</v>
      </c>
      <c r="AI140" s="55">
        <v>510400</v>
      </c>
    </row>
    <row r="141" spans="1:35" x14ac:dyDescent="0.25">
      <c r="A141" s="54" t="s">
        <v>29</v>
      </c>
      <c r="B141" s="55">
        <v>510400</v>
      </c>
      <c r="AG141" s="54" t="s">
        <v>219</v>
      </c>
      <c r="AH141" s="54" t="s">
        <v>352</v>
      </c>
      <c r="AI141" s="55">
        <v>510400</v>
      </c>
    </row>
    <row r="142" spans="1:35" x14ac:dyDescent="0.25">
      <c r="A142" s="54" t="s">
        <v>94</v>
      </c>
      <c r="B142" s="55">
        <v>510400</v>
      </c>
      <c r="AG142" s="54" t="s">
        <v>219</v>
      </c>
      <c r="AH142" s="54" t="s">
        <v>353</v>
      </c>
      <c r="AI142" s="55">
        <v>510400</v>
      </c>
    </row>
    <row r="143" spans="1:35" x14ac:dyDescent="0.25">
      <c r="A143" s="54" t="s">
        <v>94</v>
      </c>
      <c r="B143" s="55">
        <v>510400</v>
      </c>
      <c r="AG143" s="54" t="s">
        <v>219</v>
      </c>
      <c r="AH143" s="54" t="s">
        <v>354</v>
      </c>
      <c r="AI143" s="55">
        <v>510400</v>
      </c>
    </row>
    <row r="144" spans="1:35" x14ac:dyDescent="0.25">
      <c r="A144" s="54" t="s">
        <v>279</v>
      </c>
      <c r="B144" s="55">
        <v>510400</v>
      </c>
      <c r="AG144" s="54" t="s">
        <v>219</v>
      </c>
      <c r="AH144" s="54" t="s">
        <v>355</v>
      </c>
      <c r="AI144" s="55">
        <v>510400</v>
      </c>
    </row>
    <row r="145" spans="1:35" x14ac:dyDescent="0.25">
      <c r="A145" s="54" t="s">
        <v>95</v>
      </c>
      <c r="B145" s="55">
        <v>575000</v>
      </c>
      <c r="AG145" s="54" t="s">
        <v>219</v>
      </c>
      <c r="AH145" s="54" t="s">
        <v>356</v>
      </c>
      <c r="AI145" s="55">
        <v>510400</v>
      </c>
    </row>
    <row r="146" spans="1:35" x14ac:dyDescent="0.25">
      <c r="A146" s="54" t="s">
        <v>197</v>
      </c>
      <c r="B146" s="55">
        <v>510400</v>
      </c>
      <c r="AG146" s="54" t="s">
        <v>219</v>
      </c>
      <c r="AH146" s="54" t="s">
        <v>357</v>
      </c>
      <c r="AI146" s="55">
        <v>510400</v>
      </c>
    </row>
    <row r="147" spans="1:35" x14ac:dyDescent="0.25">
      <c r="A147" s="54" t="s">
        <v>280</v>
      </c>
      <c r="B147" s="55">
        <v>510400</v>
      </c>
      <c r="AG147" s="54" t="s">
        <v>219</v>
      </c>
      <c r="AH147" s="54" t="s">
        <v>358</v>
      </c>
      <c r="AI147" s="55">
        <v>510400</v>
      </c>
    </row>
    <row r="148" spans="1:35" x14ac:dyDescent="0.25">
      <c r="A148" s="54" t="s">
        <v>281</v>
      </c>
      <c r="B148" s="55">
        <v>510400</v>
      </c>
      <c r="AG148" s="54" t="s">
        <v>219</v>
      </c>
      <c r="AH148" s="54" t="s">
        <v>359</v>
      </c>
      <c r="AI148" s="55">
        <v>510400</v>
      </c>
    </row>
    <row r="149" spans="1:35" x14ac:dyDescent="0.25">
      <c r="A149" s="54" t="s">
        <v>282</v>
      </c>
      <c r="B149" s="55">
        <v>510400</v>
      </c>
      <c r="AG149" s="54" t="s">
        <v>219</v>
      </c>
      <c r="AH149" s="54" t="s">
        <v>360</v>
      </c>
      <c r="AI149" s="55">
        <v>510400</v>
      </c>
    </row>
    <row r="150" spans="1:35" x14ac:dyDescent="0.25">
      <c r="A150" s="54" t="s">
        <v>96</v>
      </c>
      <c r="B150" s="55">
        <v>510400</v>
      </c>
      <c r="AG150" s="54" t="s">
        <v>219</v>
      </c>
      <c r="AH150" s="54" t="s">
        <v>361</v>
      </c>
      <c r="AI150" s="55">
        <v>510400</v>
      </c>
    </row>
    <row r="151" spans="1:35" x14ac:dyDescent="0.25">
      <c r="A151" s="54" t="s">
        <v>283</v>
      </c>
      <c r="B151" s="55">
        <v>510400</v>
      </c>
      <c r="AG151" s="54" t="s">
        <v>219</v>
      </c>
      <c r="AH151" s="54" t="s">
        <v>362</v>
      </c>
      <c r="AI151" s="55">
        <v>510400</v>
      </c>
    </row>
    <row r="152" spans="1:35" x14ac:dyDescent="0.25">
      <c r="A152" s="54" t="s">
        <v>637</v>
      </c>
      <c r="B152" s="55">
        <v>575000</v>
      </c>
      <c r="AG152" s="54" t="s">
        <v>219</v>
      </c>
      <c r="AH152" s="54" t="s">
        <v>363</v>
      </c>
      <c r="AI152" s="55">
        <v>510400</v>
      </c>
    </row>
    <row r="153" spans="1:35" x14ac:dyDescent="0.25">
      <c r="A153" s="54" t="s">
        <v>638</v>
      </c>
      <c r="B153" s="55">
        <v>510400</v>
      </c>
      <c r="AG153" s="54" t="s">
        <v>219</v>
      </c>
      <c r="AH153" s="54" t="s">
        <v>364</v>
      </c>
      <c r="AI153" s="55">
        <v>510400</v>
      </c>
    </row>
    <row r="154" spans="1:35" x14ac:dyDescent="0.25">
      <c r="A154" s="54" t="s">
        <v>639</v>
      </c>
      <c r="B154" s="55">
        <v>510400</v>
      </c>
      <c r="AG154" s="54" t="s">
        <v>219</v>
      </c>
      <c r="AH154" s="54" t="s">
        <v>365</v>
      </c>
      <c r="AI154" s="55">
        <v>510400</v>
      </c>
    </row>
    <row r="155" spans="1:35" x14ac:dyDescent="0.25">
      <c r="A155" s="54" t="s">
        <v>640</v>
      </c>
      <c r="B155" s="55">
        <v>510400</v>
      </c>
      <c r="AG155" s="54" t="s">
        <v>219</v>
      </c>
      <c r="AH155" s="54" t="s">
        <v>366</v>
      </c>
      <c r="AI155" s="55">
        <v>510400</v>
      </c>
    </row>
    <row r="156" spans="1:35" x14ac:dyDescent="0.25">
      <c r="A156" s="54" t="s">
        <v>466</v>
      </c>
      <c r="B156" s="55">
        <v>510400</v>
      </c>
      <c r="AG156" s="54" t="s">
        <v>219</v>
      </c>
      <c r="AH156" s="54" t="s">
        <v>166</v>
      </c>
      <c r="AI156" s="55">
        <v>510400</v>
      </c>
    </row>
    <row r="157" spans="1:35" x14ac:dyDescent="0.25">
      <c r="A157" s="54" t="s">
        <v>284</v>
      </c>
      <c r="B157" s="55">
        <v>510400</v>
      </c>
      <c r="AG157" s="54" t="s">
        <v>219</v>
      </c>
      <c r="AH157" s="54" t="s">
        <v>207</v>
      </c>
      <c r="AI157" s="55">
        <v>510400</v>
      </c>
    </row>
    <row r="158" spans="1:35" x14ac:dyDescent="0.25">
      <c r="A158" s="54" t="s">
        <v>97</v>
      </c>
      <c r="B158" s="55">
        <v>750950</v>
      </c>
      <c r="AG158" s="54" t="s">
        <v>219</v>
      </c>
      <c r="AH158" s="54" t="s">
        <v>367</v>
      </c>
      <c r="AI158" s="55">
        <v>510400</v>
      </c>
    </row>
    <row r="159" spans="1:35" x14ac:dyDescent="0.25">
      <c r="A159" s="54" t="s">
        <v>285</v>
      </c>
      <c r="B159" s="55">
        <v>510400</v>
      </c>
      <c r="AG159" s="54" t="s">
        <v>219</v>
      </c>
      <c r="AH159" s="54" t="s">
        <v>368</v>
      </c>
      <c r="AI159" s="55">
        <v>510400</v>
      </c>
    </row>
    <row r="160" spans="1:35" x14ac:dyDescent="0.25">
      <c r="A160" s="54" t="s">
        <v>286</v>
      </c>
      <c r="B160" s="55">
        <v>510400</v>
      </c>
      <c r="AG160" s="54" t="s">
        <v>219</v>
      </c>
      <c r="AH160" s="54" t="s">
        <v>369</v>
      </c>
      <c r="AI160" s="55">
        <v>510400</v>
      </c>
    </row>
    <row r="161" spans="1:35" x14ac:dyDescent="0.25">
      <c r="A161" s="54" t="s">
        <v>287</v>
      </c>
      <c r="B161" s="55">
        <v>510400</v>
      </c>
      <c r="AG161" s="54" t="s">
        <v>219</v>
      </c>
      <c r="AH161" s="54" t="s">
        <v>370</v>
      </c>
      <c r="AI161" s="55">
        <v>510400</v>
      </c>
    </row>
    <row r="162" spans="1:35" x14ac:dyDescent="0.25">
      <c r="A162" s="54" t="s">
        <v>30</v>
      </c>
      <c r="B162" s="55">
        <v>569250</v>
      </c>
      <c r="AG162" s="54" t="s">
        <v>219</v>
      </c>
      <c r="AH162" s="54" t="s">
        <v>371</v>
      </c>
      <c r="AI162" s="55">
        <v>510400</v>
      </c>
    </row>
    <row r="163" spans="1:35" x14ac:dyDescent="0.25">
      <c r="A163" s="54" t="s">
        <v>98</v>
      </c>
      <c r="B163" s="55">
        <v>510400</v>
      </c>
      <c r="AG163" s="54" t="s">
        <v>219</v>
      </c>
      <c r="AH163" s="54" t="s">
        <v>372</v>
      </c>
      <c r="AI163" s="55">
        <v>510400</v>
      </c>
    </row>
    <row r="164" spans="1:35" x14ac:dyDescent="0.25">
      <c r="A164" s="54" t="s">
        <v>98</v>
      </c>
      <c r="B164" s="55">
        <v>510400</v>
      </c>
      <c r="AG164" s="54" t="s">
        <v>219</v>
      </c>
      <c r="AH164" s="54" t="s">
        <v>373</v>
      </c>
      <c r="AI164" s="55">
        <v>510400</v>
      </c>
    </row>
    <row r="165" spans="1:35" x14ac:dyDescent="0.25">
      <c r="A165" s="54" t="s">
        <v>99</v>
      </c>
      <c r="B165" s="55">
        <v>575000</v>
      </c>
      <c r="AG165" s="54" t="s">
        <v>219</v>
      </c>
      <c r="AH165" s="54" t="s">
        <v>374</v>
      </c>
      <c r="AI165" s="55">
        <v>510400</v>
      </c>
    </row>
    <row r="166" spans="1:35" x14ac:dyDescent="0.25">
      <c r="A166" s="54" t="s">
        <v>180</v>
      </c>
      <c r="B166" s="55">
        <v>510400</v>
      </c>
      <c r="AG166" s="54" t="s">
        <v>219</v>
      </c>
      <c r="AH166" s="54" t="s">
        <v>375</v>
      </c>
      <c r="AI166" s="55">
        <v>510400</v>
      </c>
    </row>
    <row r="167" spans="1:35" x14ac:dyDescent="0.25">
      <c r="A167" s="54" t="s">
        <v>288</v>
      </c>
      <c r="B167" s="55">
        <v>510400</v>
      </c>
      <c r="AG167" s="54" t="s">
        <v>219</v>
      </c>
      <c r="AH167" s="54" t="s">
        <v>376</v>
      </c>
      <c r="AI167" s="55">
        <v>510400</v>
      </c>
    </row>
    <row r="168" spans="1:35" x14ac:dyDescent="0.25">
      <c r="A168" s="54" t="s">
        <v>156</v>
      </c>
      <c r="B168" s="55">
        <v>510400</v>
      </c>
      <c r="AG168" s="54" t="s">
        <v>219</v>
      </c>
      <c r="AH168" s="54" t="s">
        <v>377</v>
      </c>
      <c r="AI168" s="55">
        <v>510400</v>
      </c>
    </row>
    <row r="169" spans="1:35" x14ac:dyDescent="0.25">
      <c r="A169" s="54" t="s">
        <v>467</v>
      </c>
      <c r="B169" s="55">
        <v>510400</v>
      </c>
      <c r="AG169" s="54" t="s">
        <v>219</v>
      </c>
      <c r="AH169" s="54" t="s">
        <v>378</v>
      </c>
      <c r="AI169" s="55">
        <v>510400</v>
      </c>
    </row>
    <row r="170" spans="1:35" x14ac:dyDescent="0.25">
      <c r="A170" s="54" t="s">
        <v>289</v>
      </c>
      <c r="B170" s="55">
        <v>510400</v>
      </c>
      <c r="AG170" s="54" t="s">
        <v>219</v>
      </c>
      <c r="AH170" s="54" t="s">
        <v>379</v>
      </c>
      <c r="AI170" s="55">
        <v>510400</v>
      </c>
    </row>
    <row r="171" spans="1:35" x14ac:dyDescent="0.25">
      <c r="A171" s="54" t="s">
        <v>181</v>
      </c>
      <c r="B171" s="55">
        <v>510400</v>
      </c>
      <c r="AG171" s="54" t="s">
        <v>219</v>
      </c>
      <c r="AH171" s="54" t="s">
        <v>380</v>
      </c>
      <c r="AI171" s="55">
        <v>510400</v>
      </c>
    </row>
    <row r="172" spans="1:35" x14ac:dyDescent="0.25">
      <c r="A172" s="54" t="s">
        <v>182</v>
      </c>
      <c r="B172" s="55">
        <v>510400</v>
      </c>
      <c r="AG172" s="54" t="s">
        <v>219</v>
      </c>
      <c r="AH172" s="54" t="s">
        <v>381</v>
      </c>
      <c r="AI172" s="55">
        <v>510400</v>
      </c>
    </row>
    <row r="173" spans="1:35" x14ac:dyDescent="0.25">
      <c r="A173" s="54" t="s">
        <v>290</v>
      </c>
      <c r="B173" s="55">
        <v>510400</v>
      </c>
      <c r="AG173" s="54" t="s">
        <v>219</v>
      </c>
      <c r="AH173" s="54" t="s">
        <v>382</v>
      </c>
      <c r="AI173" s="55">
        <v>510400</v>
      </c>
    </row>
    <row r="174" spans="1:35" x14ac:dyDescent="0.25">
      <c r="A174" s="54" t="s">
        <v>291</v>
      </c>
      <c r="B174" s="55">
        <v>510400</v>
      </c>
      <c r="AG174" s="54" t="s">
        <v>219</v>
      </c>
      <c r="AH174" s="54" t="s">
        <v>383</v>
      </c>
      <c r="AI174" s="55">
        <v>510400</v>
      </c>
    </row>
    <row r="175" spans="1:35" x14ac:dyDescent="0.25">
      <c r="A175" s="54" t="s">
        <v>292</v>
      </c>
      <c r="B175" s="55">
        <v>510400</v>
      </c>
      <c r="AG175" s="54" t="s">
        <v>219</v>
      </c>
      <c r="AH175" s="54" t="s">
        <v>384</v>
      </c>
      <c r="AI175" s="55">
        <v>510400</v>
      </c>
    </row>
    <row r="176" spans="1:35" x14ac:dyDescent="0.25">
      <c r="A176" s="54" t="s">
        <v>488</v>
      </c>
      <c r="B176" s="55">
        <v>510400</v>
      </c>
      <c r="AG176" s="54" t="s">
        <v>219</v>
      </c>
      <c r="AH176" s="54" t="s">
        <v>385</v>
      </c>
      <c r="AI176" s="55">
        <v>510400</v>
      </c>
    </row>
    <row r="177" spans="1:35" x14ac:dyDescent="0.25">
      <c r="A177" s="54" t="s">
        <v>293</v>
      </c>
      <c r="B177" s="55">
        <v>510400</v>
      </c>
      <c r="AG177" s="54" t="s">
        <v>219</v>
      </c>
      <c r="AH177" s="54" t="s">
        <v>386</v>
      </c>
      <c r="AI177" s="55">
        <v>510400</v>
      </c>
    </row>
    <row r="178" spans="1:35" x14ac:dyDescent="0.25">
      <c r="A178" s="54" t="s">
        <v>294</v>
      </c>
      <c r="B178" s="55">
        <v>510400</v>
      </c>
      <c r="AG178" s="54" t="s">
        <v>219</v>
      </c>
      <c r="AH178" s="54" t="s">
        <v>387</v>
      </c>
      <c r="AI178" s="55">
        <v>510400</v>
      </c>
    </row>
    <row r="179" spans="1:35" x14ac:dyDescent="0.25">
      <c r="A179" s="54" t="s">
        <v>295</v>
      </c>
      <c r="B179" s="55">
        <v>510400</v>
      </c>
      <c r="AG179" s="54" t="s">
        <v>219</v>
      </c>
      <c r="AH179" s="54" t="s">
        <v>388</v>
      </c>
      <c r="AI179" s="55">
        <v>510400</v>
      </c>
    </row>
    <row r="180" spans="1:35" x14ac:dyDescent="0.25">
      <c r="A180" s="54" t="s">
        <v>296</v>
      </c>
      <c r="B180" s="55">
        <v>510400</v>
      </c>
      <c r="AG180" s="54" t="s">
        <v>219</v>
      </c>
      <c r="AH180" s="54" t="s">
        <v>389</v>
      </c>
      <c r="AI180" s="55">
        <v>510400</v>
      </c>
    </row>
    <row r="181" spans="1:35" x14ac:dyDescent="0.25">
      <c r="A181" s="54" t="s">
        <v>157</v>
      </c>
      <c r="B181" s="55">
        <v>510400</v>
      </c>
      <c r="AG181" s="54" t="s">
        <v>219</v>
      </c>
      <c r="AH181" s="54" t="s">
        <v>390</v>
      </c>
      <c r="AI181" s="55">
        <v>510400</v>
      </c>
    </row>
    <row r="182" spans="1:35" x14ac:dyDescent="0.25">
      <c r="A182" s="54" t="s">
        <v>157</v>
      </c>
      <c r="B182" s="55">
        <v>510400</v>
      </c>
      <c r="AG182" s="54" t="s">
        <v>219</v>
      </c>
      <c r="AH182" s="54" t="s">
        <v>391</v>
      </c>
      <c r="AI182" s="55">
        <v>510400</v>
      </c>
    </row>
    <row r="183" spans="1:35" x14ac:dyDescent="0.25">
      <c r="A183" s="54" t="s">
        <v>157</v>
      </c>
      <c r="B183" s="55">
        <v>510400</v>
      </c>
      <c r="AG183" s="54" t="s">
        <v>219</v>
      </c>
      <c r="AH183" s="54" t="s">
        <v>51</v>
      </c>
      <c r="AI183" s="55">
        <v>510400</v>
      </c>
    </row>
    <row r="184" spans="1:35" x14ac:dyDescent="0.25">
      <c r="A184" s="54" t="s">
        <v>297</v>
      </c>
      <c r="B184" s="55">
        <v>510400</v>
      </c>
      <c r="AG184" s="54" t="s">
        <v>219</v>
      </c>
      <c r="AH184" s="54" t="s">
        <v>392</v>
      </c>
      <c r="AI184" s="55">
        <v>510400</v>
      </c>
    </row>
    <row r="185" spans="1:35" x14ac:dyDescent="0.25">
      <c r="A185" s="54" t="s">
        <v>100</v>
      </c>
      <c r="B185" s="55">
        <v>510400</v>
      </c>
      <c r="AG185" s="54" t="s">
        <v>219</v>
      </c>
      <c r="AH185" s="54" t="s">
        <v>393</v>
      </c>
      <c r="AI185" s="55">
        <v>510400</v>
      </c>
    </row>
    <row r="186" spans="1:35" x14ac:dyDescent="0.25">
      <c r="A186" s="54" t="s">
        <v>100</v>
      </c>
      <c r="B186" s="55">
        <v>510400</v>
      </c>
      <c r="AG186" s="54" t="s">
        <v>219</v>
      </c>
      <c r="AH186" s="54" t="s">
        <v>394</v>
      </c>
      <c r="AI186" s="55">
        <v>510400</v>
      </c>
    </row>
    <row r="187" spans="1:35" x14ac:dyDescent="0.25">
      <c r="A187" s="54" t="s">
        <v>31</v>
      </c>
      <c r="B187" s="55">
        <v>510400</v>
      </c>
      <c r="AG187" s="54" t="s">
        <v>219</v>
      </c>
      <c r="AH187" s="54" t="s">
        <v>395</v>
      </c>
      <c r="AI187" s="55">
        <v>510400</v>
      </c>
    </row>
    <row r="188" spans="1:35" x14ac:dyDescent="0.25">
      <c r="A188" s="54" t="s">
        <v>298</v>
      </c>
      <c r="B188" s="55">
        <v>510400</v>
      </c>
      <c r="AG188" s="54" t="s">
        <v>219</v>
      </c>
      <c r="AH188" s="54" t="s">
        <v>396</v>
      </c>
      <c r="AI188" s="55">
        <v>510400</v>
      </c>
    </row>
    <row r="189" spans="1:35" x14ac:dyDescent="0.25">
      <c r="A189" s="54" t="s">
        <v>299</v>
      </c>
      <c r="B189" s="55">
        <v>510400</v>
      </c>
      <c r="AG189" s="54" t="s">
        <v>219</v>
      </c>
      <c r="AH189" s="54" t="s">
        <v>210</v>
      </c>
      <c r="AI189" s="55">
        <v>510400</v>
      </c>
    </row>
    <row r="190" spans="1:35" x14ac:dyDescent="0.25">
      <c r="A190" s="54" t="s">
        <v>300</v>
      </c>
      <c r="B190" s="55">
        <v>510400</v>
      </c>
      <c r="AG190" s="54" t="s">
        <v>219</v>
      </c>
      <c r="AH190" s="54" t="s">
        <v>397</v>
      </c>
      <c r="AI190" s="55">
        <v>510400</v>
      </c>
    </row>
    <row r="191" spans="1:35" x14ac:dyDescent="0.25">
      <c r="A191" s="54" t="s">
        <v>101</v>
      </c>
      <c r="B191" s="55">
        <v>510400</v>
      </c>
      <c r="AG191" s="54" t="s">
        <v>219</v>
      </c>
      <c r="AH191" s="54" t="s">
        <v>398</v>
      </c>
      <c r="AI191" s="55">
        <v>510400</v>
      </c>
    </row>
    <row r="192" spans="1:35" x14ac:dyDescent="0.25">
      <c r="A192" s="54" t="s">
        <v>101</v>
      </c>
      <c r="B192" s="55">
        <v>510400</v>
      </c>
      <c r="AG192" s="54" t="s">
        <v>219</v>
      </c>
      <c r="AH192" s="54" t="s">
        <v>399</v>
      </c>
      <c r="AI192" s="55">
        <v>510400</v>
      </c>
    </row>
    <row r="193" spans="1:35" x14ac:dyDescent="0.25">
      <c r="A193" s="54" t="s">
        <v>617</v>
      </c>
      <c r="B193" s="55">
        <v>765600</v>
      </c>
      <c r="AG193" s="54" t="s">
        <v>219</v>
      </c>
      <c r="AH193" s="54" t="s">
        <v>400</v>
      </c>
      <c r="AI193" s="55">
        <v>510400</v>
      </c>
    </row>
    <row r="194" spans="1:35" x14ac:dyDescent="0.25">
      <c r="A194" s="54" t="s">
        <v>301</v>
      </c>
      <c r="B194" s="55">
        <v>510400</v>
      </c>
      <c r="AG194" s="54" t="s">
        <v>219</v>
      </c>
      <c r="AH194" s="54" t="s">
        <v>401</v>
      </c>
      <c r="AI194" s="55">
        <v>510400</v>
      </c>
    </row>
    <row r="195" spans="1:35" x14ac:dyDescent="0.25">
      <c r="A195" s="54" t="s">
        <v>158</v>
      </c>
      <c r="B195" s="55">
        <v>510400</v>
      </c>
      <c r="AG195" s="54" t="s">
        <v>219</v>
      </c>
      <c r="AH195" s="54" t="s">
        <v>402</v>
      </c>
      <c r="AI195" s="55">
        <v>510400</v>
      </c>
    </row>
    <row r="196" spans="1:35" x14ac:dyDescent="0.25">
      <c r="A196" s="54" t="s">
        <v>11</v>
      </c>
      <c r="B196" s="55">
        <v>510400</v>
      </c>
      <c r="AG196" s="54" t="s">
        <v>219</v>
      </c>
      <c r="AH196" s="54" t="s">
        <v>403</v>
      </c>
      <c r="AI196" s="55">
        <v>510400</v>
      </c>
    </row>
    <row r="197" spans="1:35" x14ac:dyDescent="0.25">
      <c r="A197" s="54" t="s">
        <v>302</v>
      </c>
      <c r="B197" s="55">
        <v>510400</v>
      </c>
      <c r="AG197" s="54" t="s">
        <v>219</v>
      </c>
      <c r="AH197" s="54" t="s">
        <v>404</v>
      </c>
      <c r="AI197" s="55">
        <v>510400</v>
      </c>
    </row>
    <row r="198" spans="1:35" x14ac:dyDescent="0.25">
      <c r="A198" s="54" t="s">
        <v>198</v>
      </c>
      <c r="B198" s="55">
        <v>510400</v>
      </c>
      <c r="AG198" s="54" t="s">
        <v>219</v>
      </c>
      <c r="AH198" s="54" t="s">
        <v>405</v>
      </c>
      <c r="AI198" s="55">
        <v>510400</v>
      </c>
    </row>
    <row r="199" spans="1:35" x14ac:dyDescent="0.25">
      <c r="A199" s="54" t="s">
        <v>102</v>
      </c>
      <c r="B199" s="55">
        <v>575000</v>
      </c>
      <c r="AG199" s="54" t="s">
        <v>219</v>
      </c>
      <c r="AH199" s="54" t="s">
        <v>406</v>
      </c>
      <c r="AI199" s="55">
        <v>510400</v>
      </c>
    </row>
    <row r="200" spans="1:35" x14ac:dyDescent="0.25">
      <c r="A200" s="54" t="s">
        <v>303</v>
      </c>
      <c r="B200" s="55">
        <v>510400</v>
      </c>
      <c r="AG200" s="54" t="s">
        <v>219</v>
      </c>
      <c r="AH200" s="54" t="s">
        <v>407</v>
      </c>
      <c r="AI200" s="55">
        <v>510400</v>
      </c>
    </row>
    <row r="201" spans="1:35" x14ac:dyDescent="0.25">
      <c r="A201" s="54" t="s">
        <v>32</v>
      </c>
      <c r="B201" s="55">
        <v>510400</v>
      </c>
      <c r="AG201" s="54" t="s">
        <v>219</v>
      </c>
      <c r="AH201" s="54" t="s">
        <v>408</v>
      </c>
      <c r="AI201" s="55">
        <v>510400</v>
      </c>
    </row>
    <row r="202" spans="1:35" x14ac:dyDescent="0.25">
      <c r="A202" s="54" t="s">
        <v>304</v>
      </c>
      <c r="B202" s="55">
        <v>510400</v>
      </c>
      <c r="AG202" s="54" t="s">
        <v>219</v>
      </c>
      <c r="AH202" s="54" t="s">
        <v>409</v>
      </c>
      <c r="AI202" s="55">
        <v>510400</v>
      </c>
    </row>
    <row r="203" spans="1:35" x14ac:dyDescent="0.25">
      <c r="A203" s="54" t="s">
        <v>305</v>
      </c>
      <c r="B203" s="55">
        <v>510400</v>
      </c>
      <c r="AG203" s="54" t="s">
        <v>219</v>
      </c>
      <c r="AH203" s="54" t="s">
        <v>410</v>
      </c>
      <c r="AI203" s="55">
        <v>510400</v>
      </c>
    </row>
    <row r="204" spans="1:35" x14ac:dyDescent="0.25">
      <c r="A204" s="54" t="s">
        <v>159</v>
      </c>
      <c r="B204" s="55">
        <v>510400</v>
      </c>
      <c r="AG204" s="54" t="s">
        <v>219</v>
      </c>
      <c r="AH204" s="54" t="s">
        <v>411</v>
      </c>
      <c r="AI204" s="55">
        <v>510400</v>
      </c>
    </row>
    <row r="205" spans="1:35" x14ac:dyDescent="0.25">
      <c r="A205" s="54" t="s">
        <v>12</v>
      </c>
      <c r="B205" s="55">
        <v>510400</v>
      </c>
      <c r="AG205" s="54" t="s">
        <v>219</v>
      </c>
      <c r="AH205" s="54" t="s">
        <v>412</v>
      </c>
      <c r="AI205" s="55">
        <v>510400</v>
      </c>
    </row>
    <row r="206" spans="1:35" x14ac:dyDescent="0.25">
      <c r="A206" s="54" t="s">
        <v>103</v>
      </c>
      <c r="B206" s="55">
        <v>510400</v>
      </c>
      <c r="AG206" s="54" t="s">
        <v>219</v>
      </c>
      <c r="AH206" s="54" t="s">
        <v>413</v>
      </c>
      <c r="AI206" s="55">
        <v>510400</v>
      </c>
    </row>
    <row r="207" spans="1:35" x14ac:dyDescent="0.25">
      <c r="A207" s="54" t="s">
        <v>103</v>
      </c>
      <c r="B207" s="55">
        <v>510400</v>
      </c>
      <c r="AG207" s="54" t="s">
        <v>219</v>
      </c>
      <c r="AH207" s="54" t="s">
        <v>414</v>
      </c>
      <c r="AI207" s="55">
        <v>510400</v>
      </c>
    </row>
    <row r="208" spans="1:35" x14ac:dyDescent="0.25">
      <c r="A208" s="54" t="s">
        <v>199</v>
      </c>
      <c r="B208" s="55">
        <v>510400</v>
      </c>
      <c r="AG208" s="54" t="s">
        <v>219</v>
      </c>
      <c r="AH208" s="54" t="s">
        <v>415</v>
      </c>
      <c r="AI208" s="55">
        <v>510400</v>
      </c>
    </row>
    <row r="209" spans="1:35" x14ac:dyDescent="0.25">
      <c r="A209" s="54" t="s">
        <v>199</v>
      </c>
      <c r="B209" s="55">
        <v>510400</v>
      </c>
      <c r="AG209" s="54" t="s">
        <v>219</v>
      </c>
      <c r="AH209" s="54" t="s">
        <v>416</v>
      </c>
      <c r="AI209" s="55">
        <v>510400</v>
      </c>
    </row>
    <row r="210" spans="1:35" x14ac:dyDescent="0.25">
      <c r="A210" s="54" t="s">
        <v>306</v>
      </c>
      <c r="B210" s="55">
        <v>510400</v>
      </c>
      <c r="AG210" s="54" t="s">
        <v>219</v>
      </c>
      <c r="AH210" s="54" t="s">
        <v>417</v>
      </c>
      <c r="AI210" s="55">
        <v>510400</v>
      </c>
    </row>
    <row r="211" spans="1:35" x14ac:dyDescent="0.25">
      <c r="A211" s="54" t="s">
        <v>489</v>
      </c>
      <c r="B211" s="55">
        <v>510400</v>
      </c>
      <c r="AG211" s="54" t="s">
        <v>219</v>
      </c>
      <c r="AH211" s="54" t="s">
        <v>418</v>
      </c>
      <c r="AI211" s="55">
        <v>510400</v>
      </c>
    </row>
    <row r="212" spans="1:35" x14ac:dyDescent="0.25">
      <c r="A212" s="54" t="s">
        <v>307</v>
      </c>
      <c r="B212" s="55">
        <v>510400</v>
      </c>
      <c r="AG212" s="54" t="s">
        <v>219</v>
      </c>
      <c r="AH212" s="54" t="s">
        <v>419</v>
      </c>
      <c r="AI212" s="55">
        <v>510400</v>
      </c>
    </row>
    <row r="213" spans="1:35" x14ac:dyDescent="0.25">
      <c r="A213" s="54" t="s">
        <v>13</v>
      </c>
      <c r="B213" s="55">
        <v>510400</v>
      </c>
      <c r="AG213" s="54" t="s">
        <v>219</v>
      </c>
      <c r="AH213" s="54" t="s">
        <v>211</v>
      </c>
      <c r="AI213" s="55">
        <v>510400</v>
      </c>
    </row>
    <row r="214" spans="1:35" x14ac:dyDescent="0.25">
      <c r="A214" s="54" t="s">
        <v>308</v>
      </c>
      <c r="B214" s="55">
        <v>510400</v>
      </c>
      <c r="AG214" s="54" t="s">
        <v>219</v>
      </c>
      <c r="AH214" s="54" t="s">
        <v>420</v>
      </c>
      <c r="AI214" s="55">
        <v>510400</v>
      </c>
    </row>
    <row r="215" spans="1:35" x14ac:dyDescent="0.25">
      <c r="A215" s="54" t="s">
        <v>309</v>
      </c>
      <c r="B215" s="55">
        <v>510400</v>
      </c>
      <c r="AG215" s="54" t="s">
        <v>219</v>
      </c>
      <c r="AH215" s="54" t="s">
        <v>421</v>
      </c>
      <c r="AI215" s="55">
        <v>510400</v>
      </c>
    </row>
    <row r="216" spans="1:35" x14ac:dyDescent="0.25">
      <c r="A216" s="54" t="s">
        <v>310</v>
      </c>
      <c r="B216" s="55">
        <v>510400</v>
      </c>
      <c r="AG216" s="54" t="s">
        <v>219</v>
      </c>
      <c r="AH216" s="54" t="s">
        <v>422</v>
      </c>
      <c r="AI216" s="55">
        <v>510400</v>
      </c>
    </row>
    <row r="217" spans="1:35" x14ac:dyDescent="0.25">
      <c r="A217" s="54" t="s">
        <v>104</v>
      </c>
      <c r="B217" s="55">
        <v>510400</v>
      </c>
      <c r="AG217" s="54" t="s">
        <v>219</v>
      </c>
      <c r="AH217" s="54" t="s">
        <v>423</v>
      </c>
      <c r="AI217" s="55">
        <v>510400</v>
      </c>
    </row>
    <row r="218" spans="1:35" x14ac:dyDescent="0.25">
      <c r="A218" s="54" t="s">
        <v>311</v>
      </c>
      <c r="B218" s="55">
        <v>510400</v>
      </c>
      <c r="AG218" s="54" t="s">
        <v>219</v>
      </c>
      <c r="AH218" s="54" t="s">
        <v>424</v>
      </c>
      <c r="AI218" s="55">
        <v>510400</v>
      </c>
    </row>
    <row r="219" spans="1:35" x14ac:dyDescent="0.25">
      <c r="A219" s="54" t="s">
        <v>312</v>
      </c>
      <c r="B219" s="55">
        <v>510400</v>
      </c>
      <c r="AG219" s="54" t="s">
        <v>219</v>
      </c>
      <c r="AH219" s="54" t="s">
        <v>425</v>
      </c>
      <c r="AI219" s="55">
        <v>510400</v>
      </c>
    </row>
    <row r="220" spans="1:35" x14ac:dyDescent="0.25">
      <c r="A220" s="54" t="s">
        <v>313</v>
      </c>
      <c r="B220" s="55">
        <v>510400</v>
      </c>
      <c r="AG220" s="54" t="s">
        <v>219</v>
      </c>
      <c r="AH220" s="54" t="s">
        <v>426</v>
      </c>
      <c r="AI220" s="55">
        <v>510400</v>
      </c>
    </row>
    <row r="221" spans="1:35" x14ac:dyDescent="0.25">
      <c r="A221" s="54" t="s">
        <v>314</v>
      </c>
      <c r="B221" s="55">
        <v>510400</v>
      </c>
      <c r="AG221" s="54" t="s">
        <v>219</v>
      </c>
      <c r="AH221" s="54" t="s">
        <v>427</v>
      </c>
      <c r="AI221" s="55">
        <v>510400</v>
      </c>
    </row>
    <row r="222" spans="1:35" x14ac:dyDescent="0.25">
      <c r="A222" s="54" t="s">
        <v>315</v>
      </c>
      <c r="B222" s="55">
        <v>510400</v>
      </c>
      <c r="AG222" s="54" t="s">
        <v>219</v>
      </c>
      <c r="AH222" s="54" t="s">
        <v>428</v>
      </c>
      <c r="AI222" s="55">
        <v>510400</v>
      </c>
    </row>
    <row r="223" spans="1:35" x14ac:dyDescent="0.25">
      <c r="A223" s="54" t="s">
        <v>316</v>
      </c>
      <c r="B223" s="55">
        <v>510400</v>
      </c>
      <c r="AG223" s="54" t="s">
        <v>219</v>
      </c>
      <c r="AH223" s="54" t="s">
        <v>429</v>
      </c>
      <c r="AI223" s="55">
        <v>510400</v>
      </c>
    </row>
    <row r="224" spans="1:35" x14ac:dyDescent="0.25">
      <c r="A224" s="54" t="s">
        <v>200</v>
      </c>
      <c r="B224" s="55">
        <v>510400</v>
      </c>
      <c r="AG224" s="54" t="s">
        <v>219</v>
      </c>
      <c r="AH224" s="54" t="s">
        <v>430</v>
      </c>
      <c r="AI224" s="55">
        <v>510400</v>
      </c>
    </row>
    <row r="225" spans="1:35" x14ac:dyDescent="0.25">
      <c r="A225" s="54" t="s">
        <v>317</v>
      </c>
      <c r="B225" s="55">
        <v>510400</v>
      </c>
      <c r="AG225" s="54" t="s">
        <v>219</v>
      </c>
      <c r="AH225" s="54" t="s">
        <v>431</v>
      </c>
      <c r="AI225" s="55">
        <v>510400</v>
      </c>
    </row>
    <row r="226" spans="1:35" x14ac:dyDescent="0.25">
      <c r="A226" s="54" t="s">
        <v>318</v>
      </c>
      <c r="B226" s="55">
        <v>510400</v>
      </c>
      <c r="AG226" s="54" t="s">
        <v>219</v>
      </c>
      <c r="AH226" s="54" t="s">
        <v>432</v>
      </c>
      <c r="AI226" s="55">
        <v>510400</v>
      </c>
    </row>
    <row r="227" spans="1:35" x14ac:dyDescent="0.25">
      <c r="A227" s="54" t="s">
        <v>319</v>
      </c>
      <c r="B227" s="55">
        <v>510400</v>
      </c>
      <c r="AG227" s="54" t="s">
        <v>219</v>
      </c>
      <c r="AH227" s="54" t="s">
        <v>433</v>
      </c>
      <c r="AI227" s="55">
        <v>510400</v>
      </c>
    </row>
    <row r="228" spans="1:35" x14ac:dyDescent="0.25">
      <c r="A228" s="54" t="s">
        <v>320</v>
      </c>
      <c r="B228" s="55">
        <v>510400</v>
      </c>
      <c r="AG228" s="54" t="s">
        <v>219</v>
      </c>
      <c r="AH228" s="54" t="s">
        <v>434</v>
      </c>
      <c r="AI228" s="55">
        <v>510400</v>
      </c>
    </row>
    <row r="229" spans="1:35" x14ac:dyDescent="0.25">
      <c r="A229" s="54" t="s">
        <v>321</v>
      </c>
      <c r="B229" s="55">
        <v>510400</v>
      </c>
      <c r="AG229" s="54" t="s">
        <v>219</v>
      </c>
      <c r="AH229" s="54" t="s">
        <v>435</v>
      </c>
      <c r="AI229" s="55">
        <v>510400</v>
      </c>
    </row>
    <row r="230" spans="1:35" x14ac:dyDescent="0.25">
      <c r="A230" s="54" t="s">
        <v>322</v>
      </c>
      <c r="B230" s="55">
        <v>510400</v>
      </c>
      <c r="AG230" s="54" t="s">
        <v>219</v>
      </c>
      <c r="AH230" s="54" t="s">
        <v>73</v>
      </c>
      <c r="AI230" s="55">
        <v>510400</v>
      </c>
    </row>
    <row r="231" spans="1:35" x14ac:dyDescent="0.25">
      <c r="A231" s="54" t="s">
        <v>323</v>
      </c>
      <c r="B231" s="55">
        <v>510400</v>
      </c>
      <c r="AG231" s="54" t="s">
        <v>219</v>
      </c>
      <c r="AH231" s="54" t="s">
        <v>436</v>
      </c>
      <c r="AI231" s="55">
        <v>510400</v>
      </c>
    </row>
    <row r="232" spans="1:35" x14ac:dyDescent="0.25">
      <c r="A232" s="54" t="s">
        <v>324</v>
      </c>
      <c r="B232" s="55">
        <v>510400</v>
      </c>
      <c r="AG232" s="54" t="s">
        <v>219</v>
      </c>
      <c r="AH232" s="54" t="s">
        <v>437</v>
      </c>
      <c r="AI232" s="55">
        <v>510400</v>
      </c>
    </row>
    <row r="233" spans="1:35" x14ac:dyDescent="0.25">
      <c r="A233" s="54" t="s">
        <v>325</v>
      </c>
      <c r="B233" s="55">
        <v>510400</v>
      </c>
      <c r="AG233" s="54" t="s">
        <v>219</v>
      </c>
      <c r="AH233" s="54" t="s">
        <v>438</v>
      </c>
      <c r="AI233" s="55">
        <v>510400</v>
      </c>
    </row>
    <row r="234" spans="1:35" x14ac:dyDescent="0.25">
      <c r="A234" s="54" t="s">
        <v>105</v>
      </c>
      <c r="B234" s="55">
        <v>510400</v>
      </c>
      <c r="AG234" s="54" t="s">
        <v>219</v>
      </c>
      <c r="AH234" s="54" t="s">
        <v>439</v>
      </c>
      <c r="AI234" s="55">
        <v>510400</v>
      </c>
    </row>
    <row r="235" spans="1:35" x14ac:dyDescent="0.25">
      <c r="A235" s="54" t="s">
        <v>326</v>
      </c>
      <c r="B235" s="55">
        <v>510400</v>
      </c>
      <c r="AG235" s="54" t="s">
        <v>219</v>
      </c>
      <c r="AH235" s="54" t="s">
        <v>440</v>
      </c>
      <c r="AI235" s="55">
        <v>510400</v>
      </c>
    </row>
    <row r="236" spans="1:35" x14ac:dyDescent="0.25">
      <c r="A236" s="54" t="s">
        <v>327</v>
      </c>
      <c r="B236" s="55">
        <v>510400</v>
      </c>
      <c r="AG236" s="54" t="s">
        <v>219</v>
      </c>
      <c r="AH236" s="54" t="s">
        <v>441</v>
      </c>
      <c r="AI236" s="55">
        <v>510400</v>
      </c>
    </row>
    <row r="237" spans="1:35" x14ac:dyDescent="0.25">
      <c r="A237" s="54" t="s">
        <v>201</v>
      </c>
      <c r="B237" s="55">
        <v>510400</v>
      </c>
      <c r="AG237" s="54" t="s">
        <v>219</v>
      </c>
      <c r="AH237" s="54" t="s">
        <v>442</v>
      </c>
      <c r="AI237" s="55">
        <v>510400</v>
      </c>
    </row>
    <row r="238" spans="1:35" x14ac:dyDescent="0.25">
      <c r="A238" s="54" t="s">
        <v>328</v>
      </c>
      <c r="B238" s="55">
        <v>510400</v>
      </c>
      <c r="AG238" s="54" t="s">
        <v>219</v>
      </c>
      <c r="AH238" s="54" t="s">
        <v>443</v>
      </c>
      <c r="AI238" s="55">
        <v>510400</v>
      </c>
    </row>
    <row r="239" spans="1:35" x14ac:dyDescent="0.25">
      <c r="A239" s="54" t="s">
        <v>329</v>
      </c>
      <c r="B239" s="55">
        <v>510400</v>
      </c>
      <c r="AG239" s="54" t="s">
        <v>219</v>
      </c>
      <c r="AH239" s="54" t="s">
        <v>444</v>
      </c>
      <c r="AI239" s="55">
        <v>510400</v>
      </c>
    </row>
    <row r="240" spans="1:35" x14ac:dyDescent="0.25">
      <c r="A240" s="54" t="s">
        <v>330</v>
      </c>
      <c r="B240" s="55">
        <v>510400</v>
      </c>
      <c r="AG240" s="54" t="s">
        <v>219</v>
      </c>
      <c r="AH240" s="54" t="s">
        <v>445</v>
      </c>
      <c r="AI240" s="55">
        <v>510400</v>
      </c>
    </row>
    <row r="241" spans="1:35" x14ac:dyDescent="0.25">
      <c r="A241" s="54" t="s">
        <v>331</v>
      </c>
      <c r="B241" s="55">
        <v>510400</v>
      </c>
      <c r="AG241" s="54" t="s">
        <v>219</v>
      </c>
      <c r="AH241" s="54" t="s">
        <v>137</v>
      </c>
      <c r="AI241" s="55">
        <v>510400</v>
      </c>
    </row>
    <row r="242" spans="1:35" x14ac:dyDescent="0.25">
      <c r="A242" s="54" t="s">
        <v>106</v>
      </c>
      <c r="B242" s="55">
        <v>510400</v>
      </c>
      <c r="AG242" s="54" t="s">
        <v>219</v>
      </c>
      <c r="AH242" s="54" t="s">
        <v>446</v>
      </c>
      <c r="AI242" s="55">
        <v>510400</v>
      </c>
    </row>
    <row r="243" spans="1:35" x14ac:dyDescent="0.25">
      <c r="A243" s="54" t="s">
        <v>33</v>
      </c>
      <c r="B243" s="55">
        <v>510400</v>
      </c>
      <c r="AG243" s="54" t="s">
        <v>219</v>
      </c>
      <c r="AH243" s="54" t="s">
        <v>447</v>
      </c>
      <c r="AI243" s="55">
        <v>510400</v>
      </c>
    </row>
    <row r="244" spans="1:35" x14ac:dyDescent="0.25">
      <c r="A244" s="54" t="s">
        <v>33</v>
      </c>
      <c r="B244" s="55">
        <v>510400</v>
      </c>
      <c r="AG244" s="54" t="s">
        <v>219</v>
      </c>
      <c r="AH244" s="54" t="s">
        <v>217</v>
      </c>
      <c r="AI244" s="55">
        <v>510400</v>
      </c>
    </row>
    <row r="245" spans="1:35" x14ac:dyDescent="0.25">
      <c r="A245" s="54" t="s">
        <v>332</v>
      </c>
      <c r="B245" s="55">
        <v>510400</v>
      </c>
      <c r="AG245" s="54" t="s">
        <v>219</v>
      </c>
      <c r="AH245" s="54" t="s">
        <v>448</v>
      </c>
      <c r="AI245" s="55">
        <v>510400</v>
      </c>
    </row>
    <row r="246" spans="1:35" x14ac:dyDescent="0.25">
      <c r="A246" s="54" t="s">
        <v>333</v>
      </c>
      <c r="B246" s="55">
        <v>510400</v>
      </c>
      <c r="AG246" s="54" t="s">
        <v>219</v>
      </c>
      <c r="AH246" s="54" t="s">
        <v>449</v>
      </c>
      <c r="AI246" s="55">
        <v>510400</v>
      </c>
    </row>
    <row r="247" spans="1:35" x14ac:dyDescent="0.25">
      <c r="A247" s="54" t="s">
        <v>160</v>
      </c>
      <c r="B247" s="55">
        <v>510400</v>
      </c>
      <c r="AG247" s="54" t="s">
        <v>219</v>
      </c>
      <c r="AH247" s="54" t="s">
        <v>450</v>
      </c>
      <c r="AI247" s="55">
        <v>510400</v>
      </c>
    </row>
    <row r="248" spans="1:35" x14ac:dyDescent="0.25">
      <c r="A248" s="54" t="s">
        <v>34</v>
      </c>
      <c r="B248" s="55">
        <v>510400</v>
      </c>
      <c r="AG248" s="54" t="s">
        <v>219</v>
      </c>
      <c r="AH248" s="54" t="s">
        <v>451</v>
      </c>
      <c r="AI248" s="55">
        <v>510400</v>
      </c>
    </row>
    <row r="249" spans="1:35" x14ac:dyDescent="0.25">
      <c r="A249" s="54" t="s">
        <v>35</v>
      </c>
      <c r="B249" s="55">
        <v>510400</v>
      </c>
      <c r="AG249" s="54" t="s">
        <v>219</v>
      </c>
      <c r="AH249" s="54" t="s">
        <v>452</v>
      </c>
      <c r="AI249" s="55">
        <v>510400</v>
      </c>
    </row>
    <row r="250" spans="1:35" x14ac:dyDescent="0.25">
      <c r="A250" s="54" t="s">
        <v>334</v>
      </c>
      <c r="B250" s="55">
        <v>510400</v>
      </c>
      <c r="AG250" s="54" t="s">
        <v>219</v>
      </c>
      <c r="AH250" s="54" t="s">
        <v>453</v>
      </c>
      <c r="AI250" s="55">
        <v>510400</v>
      </c>
    </row>
    <row r="251" spans="1:35" x14ac:dyDescent="0.25">
      <c r="A251" s="54" t="s">
        <v>468</v>
      </c>
      <c r="B251" s="55">
        <v>510400</v>
      </c>
      <c r="AG251" s="54" t="s">
        <v>219</v>
      </c>
      <c r="AH251" s="54" t="s">
        <v>454</v>
      </c>
      <c r="AI251" s="55">
        <v>510400</v>
      </c>
    </row>
    <row r="252" spans="1:35" x14ac:dyDescent="0.25">
      <c r="A252" s="54" t="s">
        <v>490</v>
      </c>
      <c r="B252" s="55">
        <v>510400</v>
      </c>
      <c r="AG252" s="54" t="s">
        <v>219</v>
      </c>
      <c r="AH252" s="54" t="s">
        <v>455</v>
      </c>
      <c r="AI252" s="55">
        <v>510400</v>
      </c>
    </row>
    <row r="253" spans="1:35" x14ac:dyDescent="0.25">
      <c r="A253" s="54" t="s">
        <v>335</v>
      </c>
      <c r="B253" s="55">
        <v>510400</v>
      </c>
      <c r="AG253" s="54" t="s">
        <v>219</v>
      </c>
      <c r="AH253" s="54" t="s">
        <v>456</v>
      </c>
      <c r="AI253" s="55">
        <v>510400</v>
      </c>
    </row>
    <row r="254" spans="1:35" x14ac:dyDescent="0.25">
      <c r="A254" s="54" t="s">
        <v>107</v>
      </c>
      <c r="B254" s="55">
        <v>510400</v>
      </c>
      <c r="AG254" s="54" t="s">
        <v>219</v>
      </c>
      <c r="AH254" s="54" t="s">
        <v>457</v>
      </c>
      <c r="AI254" s="55">
        <v>510400</v>
      </c>
    </row>
    <row r="255" spans="1:35" x14ac:dyDescent="0.25">
      <c r="A255" s="54" t="s">
        <v>107</v>
      </c>
      <c r="B255" s="55">
        <v>510400</v>
      </c>
      <c r="AG255" s="54" t="s">
        <v>219</v>
      </c>
      <c r="AH255" s="54" t="s">
        <v>459</v>
      </c>
      <c r="AI255" s="55">
        <v>510400</v>
      </c>
    </row>
    <row r="256" spans="1:35" x14ac:dyDescent="0.25">
      <c r="A256" s="54" t="s">
        <v>107</v>
      </c>
      <c r="B256" s="55">
        <v>510400</v>
      </c>
    </row>
    <row r="257" spans="1:2" x14ac:dyDescent="0.25">
      <c r="A257" s="54" t="s">
        <v>336</v>
      </c>
      <c r="B257" s="55">
        <v>510400</v>
      </c>
    </row>
    <row r="258" spans="1:2" x14ac:dyDescent="0.25">
      <c r="A258" s="54" t="s">
        <v>337</v>
      </c>
      <c r="B258" s="55">
        <v>510400</v>
      </c>
    </row>
    <row r="259" spans="1:2" x14ac:dyDescent="0.25">
      <c r="A259" s="54" t="s">
        <v>108</v>
      </c>
      <c r="B259" s="55">
        <v>510400</v>
      </c>
    </row>
    <row r="260" spans="1:2" x14ac:dyDescent="0.25">
      <c r="A260" s="54" t="s">
        <v>108</v>
      </c>
      <c r="B260" s="55">
        <v>510400</v>
      </c>
    </row>
    <row r="261" spans="1:2" x14ac:dyDescent="0.25">
      <c r="A261" s="54" t="s">
        <v>108</v>
      </c>
      <c r="B261" s="55">
        <v>510400</v>
      </c>
    </row>
    <row r="262" spans="1:2" x14ac:dyDescent="0.25">
      <c r="A262" s="54" t="s">
        <v>108</v>
      </c>
      <c r="B262" s="55">
        <v>510400</v>
      </c>
    </row>
    <row r="263" spans="1:2" x14ac:dyDescent="0.25">
      <c r="A263" s="54" t="s">
        <v>618</v>
      </c>
      <c r="B263" s="55">
        <v>575000</v>
      </c>
    </row>
    <row r="264" spans="1:2" x14ac:dyDescent="0.25">
      <c r="A264" s="54" t="s">
        <v>161</v>
      </c>
      <c r="B264" s="55">
        <v>510400</v>
      </c>
    </row>
    <row r="265" spans="1:2" x14ac:dyDescent="0.25">
      <c r="A265" s="54" t="s">
        <v>338</v>
      </c>
      <c r="B265" s="55">
        <v>510400</v>
      </c>
    </row>
    <row r="266" spans="1:2" x14ac:dyDescent="0.25">
      <c r="A266" s="54" t="s">
        <v>339</v>
      </c>
      <c r="B266" s="55">
        <v>510400</v>
      </c>
    </row>
    <row r="267" spans="1:2" x14ac:dyDescent="0.25">
      <c r="A267" s="54" t="s">
        <v>340</v>
      </c>
      <c r="B267" s="55">
        <v>510400</v>
      </c>
    </row>
    <row r="268" spans="1:2" x14ac:dyDescent="0.25">
      <c r="A268" s="54" t="s">
        <v>341</v>
      </c>
      <c r="B268" s="55">
        <v>510400</v>
      </c>
    </row>
    <row r="269" spans="1:2" x14ac:dyDescent="0.25">
      <c r="A269" s="54" t="s">
        <v>202</v>
      </c>
      <c r="B269" s="55">
        <v>510400</v>
      </c>
    </row>
    <row r="270" spans="1:2" x14ac:dyDescent="0.25">
      <c r="A270" s="54" t="s">
        <v>469</v>
      </c>
      <c r="B270" s="55">
        <v>510400</v>
      </c>
    </row>
    <row r="271" spans="1:2" x14ac:dyDescent="0.25">
      <c r="A271" s="54" t="s">
        <v>470</v>
      </c>
      <c r="B271" s="55">
        <v>510400</v>
      </c>
    </row>
    <row r="272" spans="1:2" x14ac:dyDescent="0.25">
      <c r="A272" s="54" t="s">
        <v>342</v>
      </c>
      <c r="B272" s="55">
        <v>510400</v>
      </c>
    </row>
    <row r="273" spans="1:2" x14ac:dyDescent="0.25">
      <c r="A273" s="54" t="s">
        <v>343</v>
      </c>
      <c r="B273" s="55">
        <v>510400</v>
      </c>
    </row>
    <row r="274" spans="1:2" x14ac:dyDescent="0.25">
      <c r="A274" s="54" t="s">
        <v>344</v>
      </c>
      <c r="B274" s="55">
        <v>510400</v>
      </c>
    </row>
    <row r="275" spans="1:2" x14ac:dyDescent="0.25">
      <c r="A275" s="54" t="s">
        <v>345</v>
      </c>
      <c r="B275" s="55">
        <v>510400</v>
      </c>
    </row>
    <row r="276" spans="1:2" x14ac:dyDescent="0.25">
      <c r="A276" s="54" t="s">
        <v>346</v>
      </c>
      <c r="B276" s="55">
        <v>510400</v>
      </c>
    </row>
    <row r="277" spans="1:2" x14ac:dyDescent="0.25">
      <c r="A277" s="54" t="s">
        <v>36</v>
      </c>
      <c r="B277" s="55">
        <v>510400</v>
      </c>
    </row>
    <row r="278" spans="1:2" x14ac:dyDescent="0.25">
      <c r="A278" s="54" t="s">
        <v>347</v>
      </c>
      <c r="B278" s="55">
        <v>510400</v>
      </c>
    </row>
    <row r="279" spans="1:2" x14ac:dyDescent="0.25">
      <c r="A279" s="54" t="s">
        <v>348</v>
      </c>
      <c r="B279" s="55">
        <v>510400</v>
      </c>
    </row>
    <row r="280" spans="1:2" x14ac:dyDescent="0.25">
      <c r="A280" s="54" t="s">
        <v>643</v>
      </c>
      <c r="B280" s="55">
        <v>741750</v>
      </c>
    </row>
    <row r="281" spans="1:2" x14ac:dyDescent="0.25">
      <c r="A281" s="54" t="s">
        <v>644</v>
      </c>
      <c r="B281" s="55">
        <v>510400</v>
      </c>
    </row>
    <row r="282" spans="1:2" x14ac:dyDescent="0.25">
      <c r="A282" s="54" t="s">
        <v>37</v>
      </c>
      <c r="B282" s="55">
        <v>510400</v>
      </c>
    </row>
    <row r="283" spans="1:2" x14ac:dyDescent="0.25">
      <c r="A283" s="54" t="s">
        <v>349</v>
      </c>
      <c r="B283" s="55">
        <v>510400</v>
      </c>
    </row>
    <row r="284" spans="1:2" x14ac:dyDescent="0.25">
      <c r="A284" s="54" t="s">
        <v>109</v>
      </c>
      <c r="B284" s="55">
        <v>510400</v>
      </c>
    </row>
    <row r="285" spans="1:2" x14ac:dyDescent="0.25">
      <c r="A285" s="54" t="s">
        <v>110</v>
      </c>
      <c r="B285" s="55">
        <v>510400</v>
      </c>
    </row>
    <row r="286" spans="1:2" x14ac:dyDescent="0.25">
      <c r="A286" s="54" t="s">
        <v>491</v>
      </c>
      <c r="B286" s="55">
        <v>510400</v>
      </c>
    </row>
    <row r="287" spans="1:2" x14ac:dyDescent="0.25">
      <c r="A287" s="54" t="s">
        <v>492</v>
      </c>
      <c r="B287" s="55">
        <v>510400</v>
      </c>
    </row>
    <row r="288" spans="1:2" x14ac:dyDescent="0.25">
      <c r="A288" s="54" t="s">
        <v>203</v>
      </c>
      <c r="B288" s="55">
        <v>510400</v>
      </c>
    </row>
    <row r="289" spans="1:2" x14ac:dyDescent="0.25">
      <c r="A289" s="54" t="s">
        <v>350</v>
      </c>
      <c r="B289" s="55">
        <v>510400</v>
      </c>
    </row>
    <row r="290" spans="1:2" x14ac:dyDescent="0.25">
      <c r="A290" s="54" t="s">
        <v>493</v>
      </c>
      <c r="B290" s="55">
        <v>510400</v>
      </c>
    </row>
    <row r="291" spans="1:2" x14ac:dyDescent="0.25">
      <c r="A291" s="54" t="s">
        <v>351</v>
      </c>
      <c r="B291" s="55">
        <v>510400</v>
      </c>
    </row>
    <row r="292" spans="1:2" x14ac:dyDescent="0.25">
      <c r="A292" s="54" t="s">
        <v>162</v>
      </c>
      <c r="B292" s="55">
        <v>510400</v>
      </c>
    </row>
    <row r="293" spans="1:2" x14ac:dyDescent="0.25">
      <c r="A293" s="54" t="s">
        <v>14</v>
      </c>
      <c r="B293" s="55">
        <v>510400</v>
      </c>
    </row>
    <row r="294" spans="1:2" x14ac:dyDescent="0.25">
      <c r="A294" s="54" t="s">
        <v>111</v>
      </c>
      <c r="B294" s="55">
        <v>510400</v>
      </c>
    </row>
    <row r="295" spans="1:2" x14ac:dyDescent="0.25">
      <c r="A295" s="54" t="s">
        <v>352</v>
      </c>
      <c r="B295" s="55">
        <v>510400</v>
      </c>
    </row>
    <row r="296" spans="1:2" x14ac:dyDescent="0.25">
      <c r="A296" s="54" t="s">
        <v>38</v>
      </c>
      <c r="B296" s="55">
        <v>510400</v>
      </c>
    </row>
    <row r="297" spans="1:2" x14ac:dyDescent="0.25">
      <c r="A297" s="54" t="s">
        <v>38</v>
      </c>
      <c r="B297" s="55">
        <v>510400</v>
      </c>
    </row>
    <row r="298" spans="1:2" x14ac:dyDescent="0.25">
      <c r="A298" s="54" t="s">
        <v>619</v>
      </c>
      <c r="B298" s="55">
        <v>625500</v>
      </c>
    </row>
    <row r="299" spans="1:2" x14ac:dyDescent="0.25">
      <c r="A299" s="54" t="s">
        <v>353</v>
      </c>
      <c r="B299" s="55">
        <v>510400</v>
      </c>
    </row>
    <row r="300" spans="1:2" x14ac:dyDescent="0.25">
      <c r="A300" s="54" t="s">
        <v>354</v>
      </c>
      <c r="B300" s="55">
        <v>510400</v>
      </c>
    </row>
    <row r="301" spans="1:2" x14ac:dyDescent="0.25">
      <c r="A301" s="54" t="s">
        <v>355</v>
      </c>
      <c r="B301" s="55">
        <v>510400</v>
      </c>
    </row>
    <row r="302" spans="1:2" x14ac:dyDescent="0.25">
      <c r="A302" s="54" t="s">
        <v>183</v>
      </c>
      <c r="B302" s="55">
        <v>510400</v>
      </c>
    </row>
    <row r="303" spans="1:2" x14ac:dyDescent="0.25">
      <c r="A303" s="54" t="s">
        <v>204</v>
      </c>
      <c r="B303" s="55">
        <v>510400</v>
      </c>
    </row>
    <row r="304" spans="1:2" x14ac:dyDescent="0.25">
      <c r="A304" s="54" t="s">
        <v>112</v>
      </c>
      <c r="B304" s="55">
        <v>510400</v>
      </c>
    </row>
    <row r="305" spans="1:2" x14ac:dyDescent="0.25">
      <c r="A305" s="54" t="s">
        <v>113</v>
      </c>
      <c r="B305" s="55">
        <v>510400</v>
      </c>
    </row>
    <row r="306" spans="1:2" x14ac:dyDescent="0.25">
      <c r="A306" s="54" t="s">
        <v>39</v>
      </c>
      <c r="B306" s="55">
        <v>510400</v>
      </c>
    </row>
    <row r="307" spans="1:2" x14ac:dyDescent="0.25">
      <c r="A307" s="54" t="s">
        <v>163</v>
      </c>
      <c r="B307" s="55">
        <v>510400</v>
      </c>
    </row>
    <row r="308" spans="1:2" x14ac:dyDescent="0.25">
      <c r="A308" s="54" t="s">
        <v>356</v>
      </c>
      <c r="B308" s="55">
        <v>510400</v>
      </c>
    </row>
    <row r="309" spans="1:2" x14ac:dyDescent="0.25">
      <c r="A309" s="54" t="s">
        <v>357</v>
      </c>
      <c r="B309" s="55">
        <v>510400</v>
      </c>
    </row>
    <row r="310" spans="1:2" x14ac:dyDescent="0.25">
      <c r="A310" s="54" t="s">
        <v>164</v>
      </c>
      <c r="B310" s="55">
        <v>510400</v>
      </c>
    </row>
    <row r="311" spans="1:2" x14ac:dyDescent="0.25">
      <c r="A311" s="54" t="s">
        <v>358</v>
      </c>
      <c r="B311" s="55">
        <v>510400</v>
      </c>
    </row>
    <row r="312" spans="1:2" x14ac:dyDescent="0.25">
      <c r="A312" s="54" t="s">
        <v>165</v>
      </c>
      <c r="B312" s="55">
        <v>510400</v>
      </c>
    </row>
    <row r="313" spans="1:2" x14ac:dyDescent="0.25">
      <c r="A313" s="54" t="s">
        <v>165</v>
      </c>
      <c r="B313" s="55">
        <v>510400</v>
      </c>
    </row>
    <row r="314" spans="1:2" x14ac:dyDescent="0.25">
      <c r="A314" s="54" t="s">
        <v>359</v>
      </c>
      <c r="B314" s="55">
        <v>510400</v>
      </c>
    </row>
    <row r="315" spans="1:2" x14ac:dyDescent="0.25">
      <c r="A315" s="54" t="s">
        <v>360</v>
      </c>
      <c r="B315" s="55">
        <v>510400</v>
      </c>
    </row>
    <row r="316" spans="1:2" x14ac:dyDescent="0.25">
      <c r="A316" s="54" t="s">
        <v>114</v>
      </c>
      <c r="B316" s="55">
        <v>510400</v>
      </c>
    </row>
    <row r="317" spans="1:2" x14ac:dyDescent="0.25">
      <c r="A317" s="54" t="s">
        <v>114</v>
      </c>
      <c r="B317" s="55">
        <v>510400</v>
      </c>
    </row>
    <row r="318" spans="1:2" x14ac:dyDescent="0.25">
      <c r="A318" s="54" t="s">
        <v>114</v>
      </c>
      <c r="B318" s="55">
        <v>510400</v>
      </c>
    </row>
    <row r="319" spans="1:2" x14ac:dyDescent="0.25">
      <c r="A319" s="54" t="s">
        <v>114</v>
      </c>
      <c r="B319" s="55">
        <v>510400</v>
      </c>
    </row>
    <row r="320" spans="1:2" x14ac:dyDescent="0.25">
      <c r="A320" s="54" t="s">
        <v>620</v>
      </c>
      <c r="B320" s="55">
        <v>625500</v>
      </c>
    </row>
    <row r="321" spans="1:2" x14ac:dyDescent="0.25">
      <c r="A321" s="54" t="s">
        <v>205</v>
      </c>
      <c r="B321" s="55">
        <v>510400</v>
      </c>
    </row>
    <row r="322" spans="1:2" x14ac:dyDescent="0.25">
      <c r="A322" s="54" t="s">
        <v>361</v>
      </c>
      <c r="B322" s="55">
        <v>510400</v>
      </c>
    </row>
    <row r="323" spans="1:2" x14ac:dyDescent="0.25">
      <c r="A323" s="54" t="s">
        <v>362</v>
      </c>
      <c r="B323" s="55">
        <v>510400</v>
      </c>
    </row>
    <row r="324" spans="1:2" x14ac:dyDescent="0.25">
      <c r="A324" s="54" t="s">
        <v>363</v>
      </c>
      <c r="B324" s="55">
        <v>510400</v>
      </c>
    </row>
    <row r="325" spans="1:2" x14ac:dyDescent="0.25">
      <c r="A325" s="54" t="s">
        <v>115</v>
      </c>
      <c r="B325" s="55">
        <v>510400</v>
      </c>
    </row>
    <row r="326" spans="1:2" x14ac:dyDescent="0.25">
      <c r="A326" s="54" t="s">
        <v>40</v>
      </c>
      <c r="B326" s="55">
        <v>765600</v>
      </c>
    </row>
    <row r="327" spans="1:2" x14ac:dyDescent="0.25">
      <c r="A327" s="54" t="s">
        <v>364</v>
      </c>
      <c r="B327" s="55">
        <v>510400</v>
      </c>
    </row>
    <row r="328" spans="1:2" x14ac:dyDescent="0.25">
      <c r="A328" s="54" t="s">
        <v>365</v>
      </c>
      <c r="B328" s="55">
        <v>510400</v>
      </c>
    </row>
    <row r="329" spans="1:2" x14ac:dyDescent="0.25">
      <c r="A329" s="54" t="s">
        <v>366</v>
      </c>
      <c r="B329" s="55">
        <v>510400</v>
      </c>
    </row>
    <row r="330" spans="1:2" x14ac:dyDescent="0.25">
      <c r="A330" s="54" t="s">
        <v>184</v>
      </c>
      <c r="B330" s="55">
        <v>510400</v>
      </c>
    </row>
    <row r="331" spans="1:2" x14ac:dyDescent="0.25">
      <c r="A331" s="54" t="s">
        <v>41</v>
      </c>
      <c r="B331" s="55">
        <v>510400</v>
      </c>
    </row>
    <row r="332" spans="1:2" x14ac:dyDescent="0.25">
      <c r="A332" s="54" t="s">
        <v>166</v>
      </c>
      <c r="B332" s="55">
        <v>510400</v>
      </c>
    </row>
    <row r="333" spans="1:2" x14ac:dyDescent="0.25">
      <c r="A333" s="54" t="s">
        <v>166</v>
      </c>
      <c r="B333" s="55">
        <v>510400</v>
      </c>
    </row>
    <row r="334" spans="1:2" x14ac:dyDescent="0.25">
      <c r="A334" s="54" t="s">
        <v>206</v>
      </c>
      <c r="B334" s="55">
        <v>510400</v>
      </c>
    </row>
    <row r="335" spans="1:2" x14ac:dyDescent="0.25">
      <c r="A335" s="54" t="s">
        <v>15</v>
      </c>
      <c r="B335" s="55">
        <v>510400</v>
      </c>
    </row>
    <row r="336" spans="1:2" x14ac:dyDescent="0.25">
      <c r="A336" s="54" t="s">
        <v>42</v>
      </c>
      <c r="B336" s="55">
        <v>765600</v>
      </c>
    </row>
    <row r="337" spans="1:2" x14ac:dyDescent="0.25">
      <c r="A337" s="54" t="s">
        <v>207</v>
      </c>
      <c r="B337" s="55">
        <v>510400</v>
      </c>
    </row>
    <row r="338" spans="1:2" x14ac:dyDescent="0.25">
      <c r="A338" s="54" t="s">
        <v>207</v>
      </c>
      <c r="B338" s="55">
        <v>510400</v>
      </c>
    </row>
    <row r="339" spans="1:2" x14ac:dyDescent="0.25">
      <c r="A339" s="54" t="s">
        <v>43</v>
      </c>
      <c r="B339" s="55">
        <v>510400</v>
      </c>
    </row>
    <row r="340" spans="1:2" x14ac:dyDescent="0.25">
      <c r="A340" s="54" t="s">
        <v>367</v>
      </c>
      <c r="B340" s="55">
        <v>510400</v>
      </c>
    </row>
    <row r="341" spans="1:2" x14ac:dyDescent="0.25">
      <c r="A341" s="54" t="s">
        <v>368</v>
      </c>
      <c r="B341" s="55">
        <v>510400</v>
      </c>
    </row>
    <row r="342" spans="1:2" x14ac:dyDescent="0.25">
      <c r="A342" s="54" t="s">
        <v>368</v>
      </c>
      <c r="B342" s="55">
        <v>510400</v>
      </c>
    </row>
    <row r="343" spans="1:2" x14ac:dyDescent="0.25">
      <c r="A343" s="54" t="s">
        <v>369</v>
      </c>
      <c r="B343" s="55">
        <v>510400</v>
      </c>
    </row>
    <row r="344" spans="1:2" x14ac:dyDescent="0.25">
      <c r="A344" s="54" t="s">
        <v>370</v>
      </c>
      <c r="B344" s="55">
        <v>510400</v>
      </c>
    </row>
    <row r="345" spans="1:2" x14ac:dyDescent="0.25">
      <c r="A345" s="54" t="s">
        <v>371</v>
      </c>
      <c r="B345" s="55">
        <v>510400</v>
      </c>
    </row>
    <row r="346" spans="1:2" x14ac:dyDescent="0.25">
      <c r="A346" s="54" t="s">
        <v>372</v>
      </c>
      <c r="B346" s="55">
        <v>510400</v>
      </c>
    </row>
    <row r="347" spans="1:2" x14ac:dyDescent="0.25">
      <c r="A347" s="54" t="s">
        <v>373</v>
      </c>
      <c r="B347" s="55">
        <v>510400</v>
      </c>
    </row>
    <row r="348" spans="1:2" x14ac:dyDescent="0.25">
      <c r="A348" s="54" t="s">
        <v>374</v>
      </c>
      <c r="B348" s="55">
        <v>510400</v>
      </c>
    </row>
    <row r="349" spans="1:2" x14ac:dyDescent="0.25">
      <c r="A349" s="54" t="s">
        <v>375</v>
      </c>
      <c r="B349" s="55">
        <v>510400</v>
      </c>
    </row>
    <row r="350" spans="1:2" x14ac:dyDescent="0.25">
      <c r="A350" s="54" t="s">
        <v>44</v>
      </c>
      <c r="B350" s="55">
        <v>510400</v>
      </c>
    </row>
    <row r="351" spans="1:2" x14ac:dyDescent="0.25">
      <c r="A351" s="54" t="s">
        <v>45</v>
      </c>
      <c r="B351" s="55">
        <v>510400</v>
      </c>
    </row>
    <row r="352" spans="1:2" x14ac:dyDescent="0.25">
      <c r="A352" s="54" t="s">
        <v>116</v>
      </c>
      <c r="B352" s="55">
        <v>510400</v>
      </c>
    </row>
    <row r="353" spans="1:2" x14ac:dyDescent="0.25">
      <c r="A353" s="54" t="s">
        <v>376</v>
      </c>
      <c r="B353" s="55">
        <v>510400</v>
      </c>
    </row>
    <row r="354" spans="1:2" x14ac:dyDescent="0.25">
      <c r="A354" s="54" t="s">
        <v>377</v>
      </c>
      <c r="B354" s="55">
        <v>510400</v>
      </c>
    </row>
    <row r="355" spans="1:2" x14ac:dyDescent="0.25">
      <c r="A355" s="54" t="s">
        <v>471</v>
      </c>
      <c r="B355" s="55">
        <v>510400</v>
      </c>
    </row>
    <row r="356" spans="1:2" x14ac:dyDescent="0.25">
      <c r="A356" s="54" t="s">
        <v>378</v>
      </c>
      <c r="B356" s="55">
        <v>510400</v>
      </c>
    </row>
    <row r="357" spans="1:2" x14ac:dyDescent="0.25">
      <c r="A357" s="54" t="s">
        <v>117</v>
      </c>
      <c r="B357" s="55">
        <v>510400</v>
      </c>
    </row>
    <row r="358" spans="1:2" x14ac:dyDescent="0.25">
      <c r="A358" s="54" t="s">
        <v>117</v>
      </c>
      <c r="B358" s="55">
        <v>510400</v>
      </c>
    </row>
    <row r="359" spans="1:2" x14ac:dyDescent="0.25">
      <c r="A359" s="54" t="s">
        <v>167</v>
      </c>
      <c r="B359" s="55">
        <v>510400</v>
      </c>
    </row>
    <row r="360" spans="1:2" x14ac:dyDescent="0.25">
      <c r="A360" s="54" t="s">
        <v>379</v>
      </c>
      <c r="B360" s="55">
        <v>510400</v>
      </c>
    </row>
    <row r="361" spans="1:2" x14ac:dyDescent="0.25">
      <c r="A361" s="54" t="s">
        <v>46</v>
      </c>
      <c r="B361" s="55">
        <v>510400</v>
      </c>
    </row>
    <row r="362" spans="1:2" x14ac:dyDescent="0.25">
      <c r="A362" s="54" t="s">
        <v>118</v>
      </c>
      <c r="B362" s="55">
        <v>510400</v>
      </c>
    </row>
    <row r="363" spans="1:2" x14ac:dyDescent="0.25">
      <c r="A363" s="54" t="s">
        <v>16</v>
      </c>
      <c r="B363" s="55">
        <v>510400</v>
      </c>
    </row>
    <row r="364" spans="1:2" x14ac:dyDescent="0.25">
      <c r="A364" s="54" t="s">
        <v>47</v>
      </c>
      <c r="B364" s="55">
        <v>529000</v>
      </c>
    </row>
    <row r="365" spans="1:2" x14ac:dyDescent="0.25">
      <c r="A365" s="54" t="s">
        <v>380</v>
      </c>
      <c r="B365" s="55">
        <v>510400</v>
      </c>
    </row>
    <row r="366" spans="1:2" x14ac:dyDescent="0.25">
      <c r="A366" s="54" t="s">
        <v>48</v>
      </c>
      <c r="B366" s="55">
        <v>672750</v>
      </c>
    </row>
    <row r="367" spans="1:2" x14ac:dyDescent="0.25">
      <c r="A367" s="54" t="s">
        <v>119</v>
      </c>
      <c r="B367" s="55">
        <v>510400</v>
      </c>
    </row>
    <row r="368" spans="1:2" x14ac:dyDescent="0.25">
      <c r="A368" s="54" t="s">
        <v>381</v>
      </c>
      <c r="B368" s="55">
        <v>510400</v>
      </c>
    </row>
    <row r="369" spans="1:2" x14ac:dyDescent="0.25">
      <c r="A369" s="54" t="s">
        <v>120</v>
      </c>
      <c r="B369" s="55">
        <v>510400</v>
      </c>
    </row>
    <row r="370" spans="1:2" x14ac:dyDescent="0.25">
      <c r="A370" s="54" t="s">
        <v>382</v>
      </c>
      <c r="B370" s="55">
        <v>510400</v>
      </c>
    </row>
    <row r="371" spans="1:2" x14ac:dyDescent="0.25">
      <c r="A371" s="54" t="s">
        <v>641</v>
      </c>
      <c r="B371" s="55">
        <v>510400</v>
      </c>
    </row>
    <row r="372" spans="1:2" x14ac:dyDescent="0.25">
      <c r="A372" s="54" t="s">
        <v>642</v>
      </c>
      <c r="B372" s="55">
        <v>646300</v>
      </c>
    </row>
    <row r="373" spans="1:2" x14ac:dyDescent="0.25">
      <c r="A373" s="54" t="s">
        <v>383</v>
      </c>
      <c r="B373" s="55">
        <v>510400</v>
      </c>
    </row>
    <row r="374" spans="1:2" x14ac:dyDescent="0.25">
      <c r="A374" s="54" t="s">
        <v>208</v>
      </c>
      <c r="B374" s="55">
        <v>510400</v>
      </c>
    </row>
    <row r="375" spans="1:2" x14ac:dyDescent="0.25">
      <c r="A375" s="54" t="s">
        <v>384</v>
      </c>
      <c r="B375" s="55">
        <v>510400</v>
      </c>
    </row>
    <row r="376" spans="1:2" x14ac:dyDescent="0.25">
      <c r="A376" s="54" t="s">
        <v>209</v>
      </c>
      <c r="B376" s="55">
        <v>510400</v>
      </c>
    </row>
    <row r="377" spans="1:2" x14ac:dyDescent="0.25">
      <c r="A377" s="54" t="s">
        <v>385</v>
      </c>
      <c r="B377" s="55">
        <v>510400</v>
      </c>
    </row>
    <row r="378" spans="1:2" x14ac:dyDescent="0.25">
      <c r="A378" s="54" t="s">
        <v>49</v>
      </c>
      <c r="B378" s="55">
        <v>764750</v>
      </c>
    </row>
    <row r="379" spans="1:2" x14ac:dyDescent="0.25">
      <c r="A379" s="54" t="s">
        <v>17</v>
      </c>
      <c r="B379" s="55">
        <v>510400</v>
      </c>
    </row>
    <row r="380" spans="1:2" x14ac:dyDescent="0.25">
      <c r="A380" s="54" t="s">
        <v>386</v>
      </c>
      <c r="B380" s="55">
        <v>510400</v>
      </c>
    </row>
    <row r="381" spans="1:2" x14ac:dyDescent="0.25">
      <c r="A381" s="54" t="s">
        <v>50</v>
      </c>
      <c r="B381" s="55">
        <v>510400</v>
      </c>
    </row>
    <row r="382" spans="1:2" x14ac:dyDescent="0.25">
      <c r="A382" s="54" t="s">
        <v>387</v>
      </c>
      <c r="B382" s="55">
        <v>510400</v>
      </c>
    </row>
    <row r="383" spans="1:2" x14ac:dyDescent="0.25">
      <c r="A383" s="54" t="s">
        <v>168</v>
      </c>
      <c r="B383" s="55">
        <v>510400</v>
      </c>
    </row>
    <row r="384" spans="1:2" x14ac:dyDescent="0.25">
      <c r="A384" s="54" t="s">
        <v>388</v>
      </c>
      <c r="B384" s="55">
        <v>510400</v>
      </c>
    </row>
    <row r="385" spans="1:2" x14ac:dyDescent="0.25">
      <c r="A385" s="54" t="s">
        <v>389</v>
      </c>
      <c r="B385" s="55">
        <v>510400</v>
      </c>
    </row>
    <row r="386" spans="1:2" x14ac:dyDescent="0.25">
      <c r="A386" s="54" t="s">
        <v>185</v>
      </c>
      <c r="B386" s="55">
        <v>510400</v>
      </c>
    </row>
    <row r="387" spans="1:2" x14ac:dyDescent="0.25">
      <c r="A387" s="54" t="s">
        <v>390</v>
      </c>
      <c r="B387" s="55">
        <v>510400</v>
      </c>
    </row>
    <row r="388" spans="1:2" x14ac:dyDescent="0.25">
      <c r="A388" s="54" t="s">
        <v>494</v>
      </c>
      <c r="B388" s="55">
        <v>510400</v>
      </c>
    </row>
    <row r="389" spans="1:2" x14ac:dyDescent="0.25">
      <c r="A389" s="54" t="s">
        <v>391</v>
      </c>
      <c r="B389" s="55">
        <v>510400</v>
      </c>
    </row>
    <row r="390" spans="1:2" x14ac:dyDescent="0.25">
      <c r="A390" s="54" t="s">
        <v>169</v>
      </c>
      <c r="B390" s="55">
        <v>510400</v>
      </c>
    </row>
    <row r="391" spans="1:2" x14ac:dyDescent="0.25">
      <c r="A391" s="54" t="s">
        <v>51</v>
      </c>
      <c r="B391" s="55">
        <v>510400</v>
      </c>
    </row>
    <row r="392" spans="1:2" x14ac:dyDescent="0.25">
      <c r="A392" s="54" t="s">
        <v>632</v>
      </c>
      <c r="B392" s="55">
        <v>765600</v>
      </c>
    </row>
    <row r="393" spans="1:2" x14ac:dyDescent="0.25">
      <c r="A393" s="54" t="s">
        <v>121</v>
      </c>
      <c r="B393" s="55">
        <v>510400</v>
      </c>
    </row>
    <row r="394" spans="1:2" x14ac:dyDescent="0.25">
      <c r="A394" s="54" t="s">
        <v>122</v>
      </c>
      <c r="B394" s="55">
        <v>510400</v>
      </c>
    </row>
    <row r="395" spans="1:2" x14ac:dyDescent="0.25">
      <c r="A395" s="54" t="s">
        <v>170</v>
      </c>
      <c r="B395" s="55">
        <v>510400</v>
      </c>
    </row>
    <row r="396" spans="1:2" x14ac:dyDescent="0.25">
      <c r="A396" s="54" t="s">
        <v>495</v>
      </c>
      <c r="B396" s="55">
        <v>510400</v>
      </c>
    </row>
    <row r="397" spans="1:2" x14ac:dyDescent="0.25">
      <c r="A397" s="54" t="s">
        <v>392</v>
      </c>
      <c r="B397" s="55">
        <v>510400</v>
      </c>
    </row>
    <row r="398" spans="1:2" x14ac:dyDescent="0.25">
      <c r="A398" s="54" t="s">
        <v>393</v>
      </c>
      <c r="B398" s="55">
        <v>510400</v>
      </c>
    </row>
    <row r="399" spans="1:2" x14ac:dyDescent="0.25">
      <c r="A399" s="54" t="s">
        <v>621</v>
      </c>
      <c r="B399" s="55">
        <v>575000</v>
      </c>
    </row>
    <row r="400" spans="1:2" x14ac:dyDescent="0.25">
      <c r="A400" s="54" t="s">
        <v>394</v>
      </c>
      <c r="B400" s="55">
        <v>510400</v>
      </c>
    </row>
    <row r="401" spans="1:2" x14ac:dyDescent="0.25">
      <c r="A401" s="54" t="s">
        <v>395</v>
      </c>
      <c r="B401" s="55">
        <v>510400</v>
      </c>
    </row>
    <row r="402" spans="1:2" x14ac:dyDescent="0.25">
      <c r="A402" s="54" t="s">
        <v>171</v>
      </c>
      <c r="B402" s="55">
        <v>510400</v>
      </c>
    </row>
    <row r="403" spans="1:2" x14ac:dyDescent="0.25">
      <c r="A403" s="54" t="s">
        <v>396</v>
      </c>
      <c r="B403" s="55">
        <v>510400</v>
      </c>
    </row>
    <row r="404" spans="1:2" x14ac:dyDescent="0.25">
      <c r="A404" s="54" t="s">
        <v>496</v>
      </c>
      <c r="B404" s="55">
        <v>510400</v>
      </c>
    </row>
    <row r="405" spans="1:2" x14ac:dyDescent="0.25">
      <c r="A405" s="54" t="s">
        <v>186</v>
      </c>
      <c r="B405" s="55">
        <v>510400</v>
      </c>
    </row>
    <row r="406" spans="1:2" x14ac:dyDescent="0.25">
      <c r="A406" s="54" t="s">
        <v>124</v>
      </c>
      <c r="B406" s="55">
        <v>510400</v>
      </c>
    </row>
    <row r="407" spans="1:2" x14ac:dyDescent="0.25">
      <c r="A407" s="54" t="s">
        <v>497</v>
      </c>
      <c r="B407" s="55">
        <v>741750</v>
      </c>
    </row>
    <row r="408" spans="1:2" x14ac:dyDescent="0.25">
      <c r="A408" s="54" t="s">
        <v>18</v>
      </c>
      <c r="B408" s="55">
        <v>510400</v>
      </c>
    </row>
    <row r="409" spans="1:2" x14ac:dyDescent="0.25">
      <c r="A409" s="54" t="s">
        <v>19</v>
      </c>
      <c r="B409" s="55">
        <v>510400</v>
      </c>
    </row>
    <row r="410" spans="1:2" x14ac:dyDescent="0.25">
      <c r="A410" s="54" t="s">
        <v>125</v>
      </c>
      <c r="B410" s="55">
        <v>765600</v>
      </c>
    </row>
    <row r="411" spans="1:2" x14ac:dyDescent="0.25">
      <c r="A411" s="54" t="s">
        <v>472</v>
      </c>
      <c r="B411" s="55">
        <v>510400</v>
      </c>
    </row>
    <row r="412" spans="1:2" x14ac:dyDescent="0.25">
      <c r="A412" s="54" t="s">
        <v>52</v>
      </c>
      <c r="B412" s="55">
        <v>569250</v>
      </c>
    </row>
    <row r="413" spans="1:2" x14ac:dyDescent="0.25">
      <c r="A413" s="54" t="s">
        <v>53</v>
      </c>
      <c r="B413" s="55">
        <v>510400</v>
      </c>
    </row>
    <row r="414" spans="1:2" x14ac:dyDescent="0.25">
      <c r="A414" s="54" t="s">
        <v>210</v>
      </c>
      <c r="B414" s="55">
        <v>510400</v>
      </c>
    </row>
    <row r="415" spans="1:2" x14ac:dyDescent="0.25">
      <c r="A415" s="54" t="s">
        <v>210</v>
      </c>
      <c r="B415" s="55">
        <v>510400</v>
      </c>
    </row>
    <row r="416" spans="1:2" x14ac:dyDescent="0.25">
      <c r="A416" s="54" t="s">
        <v>397</v>
      </c>
      <c r="B416" s="55">
        <v>510400</v>
      </c>
    </row>
    <row r="417" spans="1:2" x14ac:dyDescent="0.25">
      <c r="A417" s="54" t="s">
        <v>172</v>
      </c>
      <c r="B417" s="55">
        <v>510400</v>
      </c>
    </row>
    <row r="418" spans="1:2" x14ac:dyDescent="0.25">
      <c r="A418" s="54" t="s">
        <v>398</v>
      </c>
      <c r="B418" s="55">
        <v>510400</v>
      </c>
    </row>
    <row r="419" spans="1:2" x14ac:dyDescent="0.25">
      <c r="A419" s="54" t="s">
        <v>126</v>
      </c>
      <c r="B419" s="55">
        <v>510400</v>
      </c>
    </row>
    <row r="420" spans="1:2" x14ac:dyDescent="0.25">
      <c r="A420" s="54" t="s">
        <v>127</v>
      </c>
      <c r="B420" s="55">
        <v>510400</v>
      </c>
    </row>
    <row r="421" spans="1:2" x14ac:dyDescent="0.25">
      <c r="A421" s="54" t="s">
        <v>399</v>
      </c>
      <c r="B421" s="55">
        <v>510400</v>
      </c>
    </row>
    <row r="422" spans="1:2" x14ac:dyDescent="0.25">
      <c r="A422" s="54" t="s">
        <v>400</v>
      </c>
      <c r="B422" s="55">
        <v>510400</v>
      </c>
    </row>
    <row r="423" spans="1:2" x14ac:dyDescent="0.25">
      <c r="A423" s="54" t="s">
        <v>401</v>
      </c>
      <c r="B423" s="55">
        <v>510400</v>
      </c>
    </row>
    <row r="424" spans="1:2" x14ac:dyDescent="0.25">
      <c r="A424" s="54" t="s">
        <v>402</v>
      </c>
      <c r="B424" s="55">
        <v>510400</v>
      </c>
    </row>
    <row r="425" spans="1:2" x14ac:dyDescent="0.25">
      <c r="A425" s="54" t="s">
        <v>403</v>
      </c>
      <c r="B425" s="55">
        <v>510400</v>
      </c>
    </row>
    <row r="426" spans="1:2" x14ac:dyDescent="0.25">
      <c r="A426" s="54" t="s">
        <v>404</v>
      </c>
      <c r="B426" s="55">
        <v>510400</v>
      </c>
    </row>
    <row r="427" spans="1:2" x14ac:dyDescent="0.25">
      <c r="A427" s="54" t="s">
        <v>405</v>
      </c>
      <c r="B427" s="55">
        <v>510400</v>
      </c>
    </row>
    <row r="428" spans="1:2" x14ac:dyDescent="0.25">
      <c r="A428" s="54" t="s">
        <v>473</v>
      </c>
      <c r="B428" s="55">
        <v>510400</v>
      </c>
    </row>
    <row r="429" spans="1:2" x14ac:dyDescent="0.25">
      <c r="A429" s="54" t="s">
        <v>128</v>
      </c>
      <c r="B429" s="55">
        <v>510400</v>
      </c>
    </row>
    <row r="430" spans="1:2" x14ac:dyDescent="0.25">
      <c r="A430" s="54" t="s">
        <v>129</v>
      </c>
      <c r="B430" s="55">
        <v>510400</v>
      </c>
    </row>
    <row r="431" spans="1:2" x14ac:dyDescent="0.25">
      <c r="A431" s="54" t="s">
        <v>54</v>
      </c>
      <c r="B431" s="55">
        <v>510400</v>
      </c>
    </row>
    <row r="432" spans="1:2" x14ac:dyDescent="0.25">
      <c r="A432" s="54" t="s">
        <v>406</v>
      </c>
      <c r="B432" s="55">
        <v>510400</v>
      </c>
    </row>
    <row r="433" spans="1:2" x14ac:dyDescent="0.25">
      <c r="A433" s="54" t="s">
        <v>407</v>
      </c>
      <c r="B433" s="55">
        <v>510400</v>
      </c>
    </row>
    <row r="434" spans="1:2" x14ac:dyDescent="0.25">
      <c r="A434" s="54" t="s">
        <v>408</v>
      </c>
      <c r="B434" s="55">
        <v>510400</v>
      </c>
    </row>
    <row r="435" spans="1:2" x14ac:dyDescent="0.25">
      <c r="A435" s="54" t="s">
        <v>130</v>
      </c>
      <c r="B435" s="55">
        <v>638250</v>
      </c>
    </row>
    <row r="436" spans="1:2" x14ac:dyDescent="0.25">
      <c r="A436" s="54" t="s">
        <v>409</v>
      </c>
      <c r="B436" s="55">
        <v>510400</v>
      </c>
    </row>
    <row r="437" spans="1:2" x14ac:dyDescent="0.25">
      <c r="A437" s="54" t="s">
        <v>410</v>
      </c>
      <c r="B437" s="55">
        <v>510400</v>
      </c>
    </row>
    <row r="438" spans="1:2" x14ac:dyDescent="0.25">
      <c r="A438" s="54" t="s">
        <v>411</v>
      </c>
      <c r="B438" s="55">
        <v>510400</v>
      </c>
    </row>
    <row r="439" spans="1:2" x14ac:dyDescent="0.25">
      <c r="A439" s="54" t="s">
        <v>55</v>
      </c>
      <c r="B439" s="55">
        <v>569250</v>
      </c>
    </row>
    <row r="440" spans="1:2" x14ac:dyDescent="0.25">
      <c r="A440" s="54" t="s">
        <v>131</v>
      </c>
      <c r="B440" s="55">
        <v>510400</v>
      </c>
    </row>
    <row r="441" spans="1:2" x14ac:dyDescent="0.25">
      <c r="A441" s="54" t="s">
        <v>474</v>
      </c>
      <c r="B441" s="55">
        <v>600300</v>
      </c>
    </row>
    <row r="442" spans="1:2" x14ac:dyDescent="0.25">
      <c r="A442" s="54" t="s">
        <v>412</v>
      </c>
      <c r="B442" s="55">
        <v>510400</v>
      </c>
    </row>
    <row r="443" spans="1:2" x14ac:dyDescent="0.25">
      <c r="A443" s="54" t="s">
        <v>56</v>
      </c>
      <c r="B443" s="55">
        <v>765600</v>
      </c>
    </row>
    <row r="444" spans="1:2" x14ac:dyDescent="0.25">
      <c r="A444" s="54" t="s">
        <v>57</v>
      </c>
      <c r="B444" s="55">
        <v>510400</v>
      </c>
    </row>
    <row r="445" spans="1:2" x14ac:dyDescent="0.25">
      <c r="A445" s="54" t="s">
        <v>58</v>
      </c>
      <c r="B445" s="55">
        <v>701500</v>
      </c>
    </row>
    <row r="446" spans="1:2" x14ac:dyDescent="0.25">
      <c r="A446" s="54" t="s">
        <v>59</v>
      </c>
      <c r="B446" s="55">
        <v>765600</v>
      </c>
    </row>
    <row r="447" spans="1:2" x14ac:dyDescent="0.25">
      <c r="A447" s="54" t="s">
        <v>413</v>
      </c>
      <c r="B447" s="55">
        <v>510400</v>
      </c>
    </row>
    <row r="448" spans="1:2" x14ac:dyDescent="0.25">
      <c r="A448" s="54" t="s">
        <v>60</v>
      </c>
      <c r="B448" s="55">
        <v>510400</v>
      </c>
    </row>
    <row r="449" spans="1:2" x14ac:dyDescent="0.25">
      <c r="A449" s="54" t="s">
        <v>132</v>
      </c>
      <c r="B449" s="55">
        <v>510400</v>
      </c>
    </row>
    <row r="450" spans="1:2" x14ac:dyDescent="0.25">
      <c r="A450" s="54" t="s">
        <v>132</v>
      </c>
      <c r="B450" s="55">
        <v>510400</v>
      </c>
    </row>
    <row r="451" spans="1:2" x14ac:dyDescent="0.25">
      <c r="A451" s="54" t="s">
        <v>622</v>
      </c>
      <c r="B451" s="55">
        <v>510400</v>
      </c>
    </row>
    <row r="452" spans="1:2" x14ac:dyDescent="0.25">
      <c r="A452" s="54" t="s">
        <v>61</v>
      </c>
      <c r="B452" s="55">
        <v>690000</v>
      </c>
    </row>
    <row r="453" spans="1:2" x14ac:dyDescent="0.25">
      <c r="A453" s="54" t="s">
        <v>62</v>
      </c>
      <c r="B453" s="55">
        <v>765600</v>
      </c>
    </row>
    <row r="454" spans="1:2" x14ac:dyDescent="0.25">
      <c r="A454" s="54" t="s">
        <v>133</v>
      </c>
      <c r="B454" s="55">
        <v>625500</v>
      </c>
    </row>
    <row r="455" spans="1:2" x14ac:dyDescent="0.25">
      <c r="A455" s="54" t="s">
        <v>414</v>
      </c>
      <c r="B455" s="55">
        <v>510400</v>
      </c>
    </row>
    <row r="456" spans="1:2" x14ac:dyDescent="0.25">
      <c r="A456" s="54" t="s">
        <v>415</v>
      </c>
      <c r="B456" s="55">
        <v>510400</v>
      </c>
    </row>
    <row r="457" spans="1:2" x14ac:dyDescent="0.25">
      <c r="A457" s="54" t="s">
        <v>475</v>
      </c>
      <c r="B457" s="55">
        <v>510400</v>
      </c>
    </row>
    <row r="458" spans="1:2" x14ac:dyDescent="0.25">
      <c r="A458" s="54" t="s">
        <v>63</v>
      </c>
      <c r="B458" s="55">
        <v>625500</v>
      </c>
    </row>
    <row r="459" spans="1:2" x14ac:dyDescent="0.25">
      <c r="A459" s="54" t="s">
        <v>64</v>
      </c>
      <c r="B459" s="55">
        <v>765600</v>
      </c>
    </row>
    <row r="460" spans="1:2" x14ac:dyDescent="0.25">
      <c r="A460" s="54" t="s">
        <v>635</v>
      </c>
      <c r="B460" s="55">
        <v>510400</v>
      </c>
    </row>
    <row r="461" spans="1:2" x14ac:dyDescent="0.25">
      <c r="A461" s="54" t="s">
        <v>636</v>
      </c>
      <c r="B461" s="55">
        <v>765600</v>
      </c>
    </row>
    <row r="462" spans="1:2" x14ac:dyDescent="0.25">
      <c r="A462" s="54" t="s">
        <v>416</v>
      </c>
      <c r="B462" s="55">
        <v>510400</v>
      </c>
    </row>
    <row r="463" spans="1:2" x14ac:dyDescent="0.25">
      <c r="A463" s="54" t="s">
        <v>417</v>
      </c>
      <c r="B463" s="55">
        <v>510400</v>
      </c>
    </row>
    <row r="464" spans="1:2" x14ac:dyDescent="0.25">
      <c r="A464" s="54" t="s">
        <v>134</v>
      </c>
      <c r="B464" s="55">
        <v>510400</v>
      </c>
    </row>
    <row r="465" spans="1:2" x14ac:dyDescent="0.25">
      <c r="A465" s="54" t="s">
        <v>476</v>
      </c>
      <c r="B465" s="55">
        <v>510400</v>
      </c>
    </row>
    <row r="466" spans="1:2" x14ac:dyDescent="0.25">
      <c r="A466" s="54" t="s">
        <v>418</v>
      </c>
      <c r="B466" s="55">
        <v>510400</v>
      </c>
    </row>
    <row r="467" spans="1:2" x14ac:dyDescent="0.25">
      <c r="A467" s="54" t="s">
        <v>65</v>
      </c>
      <c r="B467" s="55">
        <v>510400</v>
      </c>
    </row>
    <row r="468" spans="1:2" x14ac:dyDescent="0.25">
      <c r="A468" s="54" t="s">
        <v>419</v>
      </c>
      <c r="B468" s="55">
        <v>510400</v>
      </c>
    </row>
    <row r="469" spans="1:2" x14ac:dyDescent="0.25">
      <c r="A469" s="54" t="s">
        <v>211</v>
      </c>
      <c r="B469" s="55">
        <v>510400</v>
      </c>
    </row>
    <row r="470" spans="1:2" x14ac:dyDescent="0.25">
      <c r="A470" s="54" t="s">
        <v>211</v>
      </c>
      <c r="B470" s="55">
        <v>510400</v>
      </c>
    </row>
    <row r="471" spans="1:2" x14ac:dyDescent="0.25">
      <c r="A471" s="54" t="s">
        <v>173</v>
      </c>
      <c r="B471" s="55">
        <v>510400</v>
      </c>
    </row>
    <row r="472" spans="1:2" x14ac:dyDescent="0.25">
      <c r="A472" s="54" t="s">
        <v>66</v>
      </c>
      <c r="B472" s="55">
        <v>510400</v>
      </c>
    </row>
    <row r="473" spans="1:2" x14ac:dyDescent="0.25">
      <c r="A473" s="54" t="s">
        <v>67</v>
      </c>
      <c r="B473" s="55">
        <v>510400</v>
      </c>
    </row>
    <row r="474" spans="1:2" x14ac:dyDescent="0.25">
      <c r="A474" s="54" t="s">
        <v>498</v>
      </c>
      <c r="B474" s="55">
        <v>510400</v>
      </c>
    </row>
    <row r="475" spans="1:2" x14ac:dyDescent="0.25">
      <c r="A475" s="54" t="s">
        <v>499</v>
      </c>
      <c r="B475" s="55">
        <v>510400</v>
      </c>
    </row>
    <row r="476" spans="1:2" x14ac:dyDescent="0.25">
      <c r="A476" s="54" t="s">
        <v>420</v>
      </c>
      <c r="B476" s="55">
        <v>510400</v>
      </c>
    </row>
    <row r="477" spans="1:2" x14ac:dyDescent="0.25">
      <c r="A477" s="54" t="s">
        <v>500</v>
      </c>
      <c r="B477" s="55">
        <v>741750</v>
      </c>
    </row>
    <row r="478" spans="1:2" x14ac:dyDescent="0.25">
      <c r="A478" s="54" t="s">
        <v>68</v>
      </c>
      <c r="B478" s="55">
        <v>510400</v>
      </c>
    </row>
    <row r="479" spans="1:2" x14ac:dyDescent="0.25">
      <c r="A479" s="54" t="s">
        <v>421</v>
      </c>
      <c r="B479" s="55">
        <v>510400</v>
      </c>
    </row>
    <row r="480" spans="1:2" x14ac:dyDescent="0.25">
      <c r="A480" s="54" t="s">
        <v>69</v>
      </c>
      <c r="B480" s="55">
        <v>704950</v>
      </c>
    </row>
    <row r="481" spans="1:2" x14ac:dyDescent="0.25">
      <c r="A481" s="54" t="s">
        <v>501</v>
      </c>
      <c r="B481" s="55">
        <v>510400</v>
      </c>
    </row>
    <row r="482" spans="1:2" x14ac:dyDescent="0.25">
      <c r="A482" s="54" t="s">
        <v>70</v>
      </c>
      <c r="B482" s="55">
        <v>510400</v>
      </c>
    </row>
    <row r="483" spans="1:2" x14ac:dyDescent="0.25">
      <c r="A483" s="54" t="s">
        <v>422</v>
      </c>
      <c r="B483" s="55">
        <v>510400</v>
      </c>
    </row>
    <row r="484" spans="1:2" x14ac:dyDescent="0.25">
      <c r="A484" s="54" t="s">
        <v>423</v>
      </c>
      <c r="B484" s="55">
        <v>510400</v>
      </c>
    </row>
    <row r="485" spans="1:2" x14ac:dyDescent="0.25">
      <c r="A485" s="54" t="s">
        <v>424</v>
      </c>
      <c r="B485" s="55">
        <v>510400</v>
      </c>
    </row>
    <row r="486" spans="1:2" x14ac:dyDescent="0.25">
      <c r="A486" s="54" t="s">
        <v>502</v>
      </c>
      <c r="B486" s="55">
        <v>510400</v>
      </c>
    </row>
    <row r="487" spans="1:2" x14ac:dyDescent="0.25">
      <c r="A487" s="54" t="s">
        <v>425</v>
      </c>
      <c r="B487" s="55">
        <v>510400</v>
      </c>
    </row>
    <row r="488" spans="1:2" x14ac:dyDescent="0.25">
      <c r="A488" s="54" t="s">
        <v>187</v>
      </c>
      <c r="B488" s="55">
        <v>510400</v>
      </c>
    </row>
    <row r="489" spans="1:2" x14ac:dyDescent="0.25">
      <c r="A489" s="54" t="s">
        <v>135</v>
      </c>
      <c r="B489" s="55">
        <v>625500</v>
      </c>
    </row>
    <row r="490" spans="1:2" x14ac:dyDescent="0.25">
      <c r="A490" s="54" t="s">
        <v>623</v>
      </c>
      <c r="B490" s="55">
        <v>762450</v>
      </c>
    </row>
    <row r="491" spans="1:2" x14ac:dyDescent="0.25">
      <c r="A491" s="54" t="s">
        <v>71</v>
      </c>
      <c r="B491" s="55">
        <v>510400</v>
      </c>
    </row>
    <row r="492" spans="1:2" x14ac:dyDescent="0.25">
      <c r="A492" s="54" t="s">
        <v>426</v>
      </c>
      <c r="B492" s="55">
        <v>510400</v>
      </c>
    </row>
    <row r="493" spans="1:2" x14ac:dyDescent="0.25">
      <c r="A493" s="54" t="s">
        <v>427</v>
      </c>
      <c r="B493" s="55">
        <v>510400</v>
      </c>
    </row>
    <row r="494" spans="1:2" x14ac:dyDescent="0.25">
      <c r="A494" s="54" t="s">
        <v>428</v>
      </c>
      <c r="B494" s="55">
        <v>510400</v>
      </c>
    </row>
    <row r="495" spans="1:2" x14ac:dyDescent="0.25">
      <c r="A495" s="54" t="s">
        <v>429</v>
      </c>
      <c r="B495" s="55">
        <v>510400</v>
      </c>
    </row>
    <row r="496" spans="1:2" x14ac:dyDescent="0.25">
      <c r="A496" s="54" t="s">
        <v>72</v>
      </c>
      <c r="B496" s="55">
        <v>510400</v>
      </c>
    </row>
    <row r="497" spans="1:2" x14ac:dyDescent="0.25">
      <c r="A497" s="54" t="s">
        <v>136</v>
      </c>
      <c r="B497" s="55">
        <v>510400</v>
      </c>
    </row>
    <row r="498" spans="1:2" x14ac:dyDescent="0.25">
      <c r="A498" s="54" t="s">
        <v>430</v>
      </c>
      <c r="B498" s="55">
        <v>510400</v>
      </c>
    </row>
    <row r="499" spans="1:2" x14ac:dyDescent="0.25">
      <c r="A499" s="54" t="s">
        <v>431</v>
      </c>
      <c r="B499" s="55">
        <v>510400</v>
      </c>
    </row>
    <row r="500" spans="1:2" x14ac:dyDescent="0.25">
      <c r="A500" s="54" t="s">
        <v>174</v>
      </c>
      <c r="B500" s="55">
        <v>765600</v>
      </c>
    </row>
    <row r="501" spans="1:2" x14ac:dyDescent="0.25">
      <c r="A501" s="54" t="s">
        <v>432</v>
      </c>
      <c r="B501" s="55">
        <v>510400</v>
      </c>
    </row>
    <row r="502" spans="1:2" x14ac:dyDescent="0.25">
      <c r="A502" s="54" t="s">
        <v>503</v>
      </c>
      <c r="B502" s="55">
        <v>510400</v>
      </c>
    </row>
    <row r="503" spans="1:2" x14ac:dyDescent="0.25">
      <c r="A503" s="54" t="s">
        <v>212</v>
      </c>
      <c r="B503" s="55">
        <v>510400</v>
      </c>
    </row>
    <row r="504" spans="1:2" x14ac:dyDescent="0.25">
      <c r="A504" s="54" t="s">
        <v>433</v>
      </c>
      <c r="B504" s="55">
        <v>510400</v>
      </c>
    </row>
    <row r="505" spans="1:2" x14ac:dyDescent="0.25">
      <c r="A505" s="54" t="s">
        <v>434</v>
      </c>
      <c r="B505" s="55">
        <v>510400</v>
      </c>
    </row>
    <row r="506" spans="1:2" x14ac:dyDescent="0.25">
      <c r="A506" s="54" t="s">
        <v>477</v>
      </c>
      <c r="B506" s="55">
        <v>600300</v>
      </c>
    </row>
    <row r="507" spans="1:2" x14ac:dyDescent="0.25">
      <c r="A507" s="54" t="s">
        <v>435</v>
      </c>
      <c r="B507" s="55">
        <v>510400</v>
      </c>
    </row>
    <row r="508" spans="1:2" x14ac:dyDescent="0.25">
      <c r="A508" s="54" t="s">
        <v>73</v>
      </c>
      <c r="B508" s="55">
        <v>510400</v>
      </c>
    </row>
    <row r="509" spans="1:2" x14ac:dyDescent="0.25">
      <c r="A509" s="54" t="s">
        <v>73</v>
      </c>
      <c r="B509" s="55">
        <v>510400</v>
      </c>
    </row>
    <row r="510" spans="1:2" x14ac:dyDescent="0.25">
      <c r="A510" s="54" t="s">
        <v>74</v>
      </c>
      <c r="B510" s="55">
        <v>510400</v>
      </c>
    </row>
    <row r="511" spans="1:2" x14ac:dyDescent="0.25">
      <c r="A511" s="54" t="s">
        <v>75</v>
      </c>
      <c r="B511" s="55">
        <v>510400</v>
      </c>
    </row>
    <row r="512" spans="1:2" x14ac:dyDescent="0.25">
      <c r="A512" s="54" t="s">
        <v>175</v>
      </c>
      <c r="B512" s="55">
        <v>510400</v>
      </c>
    </row>
    <row r="513" spans="1:2" x14ac:dyDescent="0.25">
      <c r="A513" s="54" t="s">
        <v>436</v>
      </c>
      <c r="B513" s="55">
        <v>510400</v>
      </c>
    </row>
    <row r="514" spans="1:2" x14ac:dyDescent="0.25">
      <c r="A514" s="54" t="s">
        <v>478</v>
      </c>
      <c r="B514" s="55">
        <v>510400</v>
      </c>
    </row>
    <row r="515" spans="1:2" x14ac:dyDescent="0.25">
      <c r="A515" s="54" t="s">
        <v>213</v>
      </c>
      <c r="B515" s="55">
        <v>510400</v>
      </c>
    </row>
    <row r="516" spans="1:2" x14ac:dyDescent="0.25">
      <c r="A516" s="54" t="s">
        <v>214</v>
      </c>
      <c r="B516" s="55">
        <v>510400</v>
      </c>
    </row>
    <row r="517" spans="1:2" x14ac:dyDescent="0.25">
      <c r="A517" s="54" t="s">
        <v>437</v>
      </c>
      <c r="B517" s="55">
        <v>510400</v>
      </c>
    </row>
    <row r="518" spans="1:2" x14ac:dyDescent="0.25">
      <c r="A518" s="54" t="s">
        <v>438</v>
      </c>
      <c r="B518" s="55">
        <v>510400</v>
      </c>
    </row>
    <row r="519" spans="1:2" x14ac:dyDescent="0.25">
      <c r="A519" s="54" t="s">
        <v>479</v>
      </c>
      <c r="B519" s="55">
        <v>510400</v>
      </c>
    </row>
    <row r="520" spans="1:2" x14ac:dyDescent="0.25">
      <c r="A520" s="54" t="s">
        <v>439</v>
      </c>
      <c r="B520" s="55">
        <v>510400</v>
      </c>
    </row>
    <row r="521" spans="1:2" x14ac:dyDescent="0.25">
      <c r="A521" s="54" t="s">
        <v>440</v>
      </c>
      <c r="B521" s="55">
        <v>510400</v>
      </c>
    </row>
    <row r="522" spans="1:2" x14ac:dyDescent="0.25">
      <c r="A522" s="54" t="s">
        <v>176</v>
      </c>
      <c r="B522" s="55">
        <v>510400</v>
      </c>
    </row>
    <row r="523" spans="1:2" x14ac:dyDescent="0.25">
      <c r="A523" s="54" t="s">
        <v>441</v>
      </c>
      <c r="B523" s="55">
        <v>510400</v>
      </c>
    </row>
    <row r="524" spans="1:2" x14ac:dyDescent="0.25">
      <c r="A524" s="54" t="s">
        <v>76</v>
      </c>
      <c r="B524" s="55">
        <v>713000</v>
      </c>
    </row>
    <row r="525" spans="1:2" x14ac:dyDescent="0.25">
      <c r="A525" s="54" t="s">
        <v>442</v>
      </c>
      <c r="B525" s="55">
        <v>510400</v>
      </c>
    </row>
    <row r="526" spans="1:2" x14ac:dyDescent="0.25">
      <c r="A526" s="54" t="s">
        <v>504</v>
      </c>
      <c r="B526" s="55">
        <v>510400</v>
      </c>
    </row>
    <row r="527" spans="1:2" x14ac:dyDescent="0.25">
      <c r="A527" s="54" t="s">
        <v>443</v>
      </c>
      <c r="B527" s="55">
        <v>510400</v>
      </c>
    </row>
    <row r="528" spans="1:2" x14ac:dyDescent="0.25">
      <c r="A528" s="54" t="s">
        <v>505</v>
      </c>
      <c r="B528" s="55">
        <v>510400</v>
      </c>
    </row>
    <row r="529" spans="1:2" x14ac:dyDescent="0.25">
      <c r="A529" s="54" t="s">
        <v>444</v>
      </c>
      <c r="B529" s="55">
        <v>510400</v>
      </c>
    </row>
    <row r="530" spans="1:2" x14ac:dyDescent="0.25">
      <c r="A530" s="54" t="s">
        <v>215</v>
      </c>
      <c r="B530" s="55">
        <v>510400</v>
      </c>
    </row>
    <row r="531" spans="1:2" x14ac:dyDescent="0.25">
      <c r="A531" s="54" t="s">
        <v>445</v>
      </c>
      <c r="B531" s="55">
        <v>510400</v>
      </c>
    </row>
    <row r="532" spans="1:2" x14ac:dyDescent="0.25">
      <c r="A532" s="54" t="s">
        <v>480</v>
      </c>
      <c r="B532" s="55">
        <v>762450</v>
      </c>
    </row>
    <row r="533" spans="1:2" x14ac:dyDescent="0.25">
      <c r="A533" s="54" t="s">
        <v>216</v>
      </c>
      <c r="B533" s="55">
        <v>510400</v>
      </c>
    </row>
    <row r="534" spans="1:2" x14ac:dyDescent="0.25">
      <c r="A534" s="54" t="s">
        <v>137</v>
      </c>
      <c r="B534" s="55">
        <v>510400</v>
      </c>
    </row>
    <row r="535" spans="1:2" x14ac:dyDescent="0.25">
      <c r="A535" s="54" t="s">
        <v>137</v>
      </c>
      <c r="B535" s="55">
        <v>510400</v>
      </c>
    </row>
    <row r="536" spans="1:2" x14ac:dyDescent="0.25">
      <c r="A536" s="54" t="s">
        <v>137</v>
      </c>
      <c r="B536" s="55">
        <v>510400</v>
      </c>
    </row>
    <row r="537" spans="1:2" x14ac:dyDescent="0.25">
      <c r="A537" s="54" t="s">
        <v>137</v>
      </c>
      <c r="B537" s="55">
        <v>510400</v>
      </c>
    </row>
    <row r="538" spans="1:2" x14ac:dyDescent="0.25">
      <c r="A538" s="54" t="s">
        <v>137</v>
      </c>
      <c r="B538" s="55">
        <v>510400</v>
      </c>
    </row>
    <row r="539" spans="1:2" x14ac:dyDescent="0.25">
      <c r="A539" s="54" t="s">
        <v>188</v>
      </c>
      <c r="B539" s="55">
        <v>510400</v>
      </c>
    </row>
    <row r="540" spans="1:2" x14ac:dyDescent="0.25">
      <c r="A540" s="54" t="s">
        <v>481</v>
      </c>
      <c r="B540" s="55">
        <v>510400</v>
      </c>
    </row>
    <row r="541" spans="1:2" x14ac:dyDescent="0.25">
      <c r="A541" s="54" t="s">
        <v>446</v>
      </c>
      <c r="B541" s="55">
        <v>510400</v>
      </c>
    </row>
    <row r="542" spans="1:2" x14ac:dyDescent="0.25">
      <c r="A542" s="54" t="s">
        <v>482</v>
      </c>
      <c r="B542" s="55">
        <v>646300</v>
      </c>
    </row>
    <row r="543" spans="1:2" x14ac:dyDescent="0.25">
      <c r="A543" s="54" t="s">
        <v>138</v>
      </c>
      <c r="B543" s="55">
        <v>510400</v>
      </c>
    </row>
    <row r="544" spans="1:2" x14ac:dyDescent="0.25">
      <c r="A544" s="54" t="s">
        <v>447</v>
      </c>
      <c r="B544" s="55">
        <v>510400</v>
      </c>
    </row>
    <row r="545" spans="1:2" x14ac:dyDescent="0.25">
      <c r="A545" s="54" t="s">
        <v>506</v>
      </c>
      <c r="B545" s="55">
        <v>510400</v>
      </c>
    </row>
    <row r="546" spans="1:2" x14ac:dyDescent="0.25">
      <c r="A546" s="54" t="s">
        <v>217</v>
      </c>
      <c r="B546" s="55">
        <v>510400</v>
      </c>
    </row>
    <row r="547" spans="1:2" x14ac:dyDescent="0.25">
      <c r="A547" s="54" t="s">
        <v>217</v>
      </c>
      <c r="B547" s="55">
        <v>510400</v>
      </c>
    </row>
    <row r="548" spans="1:2" x14ac:dyDescent="0.25">
      <c r="A548" s="54" t="s">
        <v>189</v>
      </c>
      <c r="B548" s="55">
        <v>510400</v>
      </c>
    </row>
    <row r="549" spans="1:2" x14ac:dyDescent="0.25">
      <c r="A549" s="54" t="s">
        <v>507</v>
      </c>
      <c r="B549" s="55">
        <v>510400</v>
      </c>
    </row>
    <row r="550" spans="1:2" x14ac:dyDescent="0.25">
      <c r="A550" s="54" t="s">
        <v>448</v>
      </c>
      <c r="B550" s="55">
        <v>510400</v>
      </c>
    </row>
    <row r="551" spans="1:2" x14ac:dyDescent="0.25">
      <c r="A551" s="54" t="s">
        <v>449</v>
      </c>
      <c r="B551" s="55">
        <v>510400</v>
      </c>
    </row>
    <row r="552" spans="1:2" x14ac:dyDescent="0.25">
      <c r="A552" s="54" t="s">
        <v>450</v>
      </c>
      <c r="B552" s="55">
        <v>510400</v>
      </c>
    </row>
    <row r="553" spans="1:2" x14ac:dyDescent="0.25">
      <c r="A553" s="54" t="s">
        <v>451</v>
      </c>
      <c r="B553" s="55">
        <v>510400</v>
      </c>
    </row>
    <row r="554" spans="1:2" x14ac:dyDescent="0.25">
      <c r="A554" s="54" t="s">
        <v>452</v>
      </c>
      <c r="B554" s="55">
        <v>510400</v>
      </c>
    </row>
    <row r="555" spans="1:2" x14ac:dyDescent="0.25">
      <c r="A555" s="54" t="s">
        <v>453</v>
      </c>
      <c r="B555" s="55">
        <v>510400</v>
      </c>
    </row>
    <row r="556" spans="1:2" x14ac:dyDescent="0.25">
      <c r="A556" s="54" t="s">
        <v>454</v>
      </c>
      <c r="B556" s="55">
        <v>510400</v>
      </c>
    </row>
    <row r="557" spans="1:2" x14ac:dyDescent="0.25">
      <c r="A557" s="54" t="s">
        <v>455</v>
      </c>
      <c r="B557" s="55">
        <v>510400</v>
      </c>
    </row>
    <row r="558" spans="1:2" x14ac:dyDescent="0.25">
      <c r="A558" s="54" t="s">
        <v>508</v>
      </c>
      <c r="B558" s="55">
        <v>510400</v>
      </c>
    </row>
    <row r="559" spans="1:2" x14ac:dyDescent="0.25">
      <c r="A559" s="54" t="s">
        <v>218</v>
      </c>
      <c r="B559" s="55">
        <v>510400</v>
      </c>
    </row>
    <row r="560" spans="1:2" x14ac:dyDescent="0.25">
      <c r="A560" s="54" t="s">
        <v>20</v>
      </c>
      <c r="B560" s="55">
        <v>510400</v>
      </c>
    </row>
    <row r="561" spans="1:2" x14ac:dyDescent="0.25">
      <c r="A561" s="54" t="s">
        <v>456</v>
      </c>
      <c r="B561" s="55">
        <v>510400</v>
      </c>
    </row>
    <row r="562" spans="1:2" x14ac:dyDescent="0.25">
      <c r="A562" s="54" t="s">
        <v>77</v>
      </c>
      <c r="B562" s="55">
        <v>569250</v>
      </c>
    </row>
    <row r="563" spans="1:2" x14ac:dyDescent="0.25">
      <c r="A563" s="54" t="s">
        <v>457</v>
      </c>
      <c r="B563" s="55">
        <v>510400</v>
      </c>
    </row>
    <row r="564" spans="1:2" x14ac:dyDescent="0.25">
      <c r="A564" s="54" t="s">
        <v>78</v>
      </c>
      <c r="B564" s="55">
        <v>510400</v>
      </c>
    </row>
    <row r="565" spans="1:2" x14ac:dyDescent="0.25">
      <c r="A565" s="54" t="s">
        <v>21</v>
      </c>
      <c r="B565" s="55">
        <v>510400</v>
      </c>
    </row>
    <row r="566" spans="1:2" x14ac:dyDescent="0.25">
      <c r="A566" s="54" t="s">
        <v>21</v>
      </c>
      <c r="B566" s="55">
        <v>510400</v>
      </c>
    </row>
    <row r="567" spans="1:2" x14ac:dyDescent="0.25">
      <c r="A567" s="54" t="s">
        <v>458</v>
      </c>
      <c r="B567" s="55">
        <v>510400</v>
      </c>
    </row>
    <row r="568" spans="1:2" x14ac:dyDescent="0.25">
      <c r="A568" s="54" t="s">
        <v>459</v>
      </c>
      <c r="B568" s="55">
        <v>510400</v>
      </c>
    </row>
  </sheetData>
  <sheetProtection algorithmName="SHA-512" hashValue="JHinAm1+L0XNhH6ahtq8KU87xS+SIqhTnFTKLg80jc1d2Nbm8XmW16nfNQwieonTFHvv59U1IkVphfMksjlTQQ==" saltValue="IJBvEztHul3q9GXublifpA==" spinCount="100000" sheet="1" objects="1" scenarios="1"/>
  <mergeCells count="1">
    <mergeCell ref="B3:F3"/>
  </mergeCells>
  <hyperlinks>
    <hyperlink ref="AG24" r:id="rId1" display="https://entp.hud.gov/idapp/html/hicostlook.cfm"/>
    <hyperlink ref="U27" r:id="rId2" display="https://entp.hud.gov/idapp/html/hicostlook.cf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Purchase</vt:lpstr>
      <vt:lpstr>C-O Refi</vt:lpstr>
      <vt:lpstr>Data</vt:lpstr>
      <vt:lpstr>AZ</vt:lpstr>
      <vt:lpstr>CA</vt:lpstr>
      <vt:lpstr>CO</vt:lpstr>
      <vt:lpstr>ID</vt:lpstr>
      <vt:lpstr>NV</vt:lpstr>
      <vt:lpstr>OR</vt:lpstr>
      <vt:lpstr>'C-O Refi'!Print_Titles</vt:lpstr>
      <vt:lpstr>Purchase!Print_Titles</vt:lpstr>
      <vt:lpstr>State</vt:lpstr>
      <vt:lpstr>TX</vt:lpstr>
      <vt:lpstr>UT</vt:lpstr>
      <vt:lpstr>WA</vt:lpstr>
      <vt:lpstr>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btucker</dc:creator>
  <cp:lastModifiedBy>Stalnaker, Michael</cp:lastModifiedBy>
  <cp:lastPrinted>2018-04-18T22:23:23Z</cp:lastPrinted>
  <dcterms:created xsi:type="dcterms:W3CDTF">2015-02-05T15:26:20Z</dcterms:created>
  <dcterms:modified xsi:type="dcterms:W3CDTF">2020-03-03T18:03:49Z</dcterms:modified>
</cp:coreProperties>
</file>