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cafs\johnc$\Desktop\Planning 2018 Webinar\"/>
    </mc:Choice>
  </mc:AlternateContent>
  <bookViews>
    <workbookView xWindow="240" yWindow="45" windowWidth="21075" windowHeight="10035"/>
  </bookViews>
  <sheets>
    <sheet name="Volume Projections" sheetId="1" r:id="rId1"/>
    <sheet name="Income Projections" sheetId="4" r:id="rId2"/>
    <sheet name="Activity Needed" sheetId="5" r:id="rId3"/>
  </sheets>
  <calcPr calcId="162913"/>
</workbook>
</file>

<file path=xl/calcChain.xml><?xml version="1.0" encoding="utf-8"?>
<calcChain xmlns="http://schemas.openxmlformats.org/spreadsheetml/2006/main">
  <c r="M31" i="5" l="1"/>
  <c r="M28" i="5" s="1"/>
  <c r="M25" i="5" s="1"/>
  <c r="L31" i="5"/>
  <c r="L28" i="5" s="1"/>
  <c r="L25" i="5" s="1"/>
  <c r="K31" i="5"/>
  <c r="K28" i="5" s="1"/>
  <c r="K25" i="5" s="1"/>
  <c r="J31" i="5"/>
  <c r="J28" i="5" s="1"/>
  <c r="J25" i="5" s="1"/>
  <c r="I31" i="5"/>
  <c r="I28" i="5" s="1"/>
  <c r="I25" i="5" s="1"/>
  <c r="H31" i="5"/>
  <c r="H28" i="5" s="1"/>
  <c r="H25" i="5" s="1"/>
  <c r="G31" i="5"/>
  <c r="G28" i="5" s="1"/>
  <c r="G25" i="5" s="1"/>
  <c r="F31" i="5"/>
  <c r="F28" i="5" s="1"/>
  <c r="F25" i="5" s="1"/>
  <c r="E31" i="5"/>
  <c r="E28" i="5" s="1"/>
  <c r="E25" i="5" s="1"/>
  <c r="D31" i="5"/>
  <c r="D28" i="5" s="1"/>
  <c r="D25" i="5" s="1"/>
  <c r="C31" i="5"/>
  <c r="C28" i="5" s="1"/>
  <c r="C25" i="5" s="1"/>
  <c r="B31" i="5"/>
  <c r="B28" i="5" s="1"/>
  <c r="B25" i="5" s="1"/>
  <c r="M20" i="5"/>
  <c r="M17" i="5" s="1"/>
  <c r="M14" i="5" s="1"/>
  <c r="M11" i="5" s="1"/>
  <c r="L20" i="5"/>
  <c r="L17" i="5" s="1"/>
  <c r="L14" i="5" s="1"/>
  <c r="L11" i="5" s="1"/>
  <c r="K20" i="5"/>
  <c r="K17" i="5" s="1"/>
  <c r="K14" i="5" s="1"/>
  <c r="K11" i="5" s="1"/>
  <c r="J20" i="5"/>
  <c r="J17" i="5" s="1"/>
  <c r="J14" i="5" s="1"/>
  <c r="J11" i="5" s="1"/>
  <c r="I20" i="5"/>
  <c r="I17" i="5" s="1"/>
  <c r="I14" i="5" s="1"/>
  <c r="I11" i="5" s="1"/>
  <c r="H20" i="5"/>
  <c r="H17" i="5" s="1"/>
  <c r="H14" i="5" s="1"/>
  <c r="H11" i="5" s="1"/>
  <c r="G20" i="5"/>
  <c r="G17" i="5" s="1"/>
  <c r="G14" i="5" s="1"/>
  <c r="G11" i="5" s="1"/>
  <c r="F20" i="5"/>
  <c r="F17" i="5" s="1"/>
  <c r="F14" i="5" s="1"/>
  <c r="F11" i="5" s="1"/>
  <c r="E20" i="5"/>
  <c r="E17" i="5" s="1"/>
  <c r="E14" i="5" s="1"/>
  <c r="E11" i="5" s="1"/>
  <c r="D20" i="5"/>
  <c r="D17" i="5" s="1"/>
  <c r="D14" i="5" s="1"/>
  <c r="D11" i="5" s="1"/>
  <c r="C20" i="5"/>
  <c r="C17" i="5" s="1"/>
  <c r="C14" i="5" s="1"/>
  <c r="C11" i="5" s="1"/>
  <c r="B20" i="5"/>
  <c r="B17" i="5" s="1"/>
  <c r="B14" i="5" s="1"/>
  <c r="K8" i="5"/>
  <c r="E8" i="5"/>
  <c r="E7" i="5"/>
  <c r="K5" i="5"/>
  <c r="E5" i="5"/>
  <c r="M27" i="4"/>
  <c r="L27" i="4"/>
  <c r="K27" i="4"/>
  <c r="J27" i="4"/>
  <c r="I27" i="4"/>
  <c r="H27" i="4"/>
  <c r="G27" i="4"/>
  <c r="F27" i="4"/>
  <c r="E27" i="4"/>
  <c r="D27" i="4"/>
  <c r="C27" i="4"/>
  <c r="B27" i="4"/>
  <c r="N24" i="4"/>
  <c r="K5" i="4"/>
  <c r="E8" i="4"/>
  <c r="J15" i="4" s="1"/>
  <c r="E7" i="4"/>
  <c r="E5" i="4"/>
  <c r="K8" i="4"/>
  <c r="N20" i="5" l="1"/>
  <c r="N28" i="5"/>
  <c r="N25" i="5"/>
  <c r="N31" i="5"/>
  <c r="N27" i="4"/>
  <c r="C15" i="4"/>
  <c r="G15" i="4"/>
  <c r="K15" i="4"/>
  <c r="D15" i="4"/>
  <c r="H15" i="4"/>
  <c r="L15" i="4"/>
  <c r="E15" i="4"/>
  <c r="I15" i="4"/>
  <c r="M15" i="4"/>
  <c r="B15" i="4"/>
  <c r="F15" i="4"/>
  <c r="M21" i="1"/>
  <c r="L21" i="1"/>
  <c r="K21" i="1"/>
  <c r="J21" i="1"/>
  <c r="I21" i="1"/>
  <c r="H21" i="1"/>
  <c r="G21" i="1"/>
  <c r="F21" i="1"/>
  <c r="E21" i="1"/>
  <c r="D21" i="1"/>
  <c r="C21" i="1"/>
  <c r="M18" i="1"/>
  <c r="L18" i="1"/>
  <c r="K18" i="1"/>
  <c r="J18" i="1"/>
  <c r="I18" i="1"/>
  <c r="H18" i="1"/>
  <c r="G18" i="1"/>
  <c r="F18" i="1"/>
  <c r="E18" i="1"/>
  <c r="D18" i="1"/>
  <c r="C18" i="1"/>
  <c r="M15" i="1"/>
  <c r="L15" i="1"/>
  <c r="K15" i="1"/>
  <c r="J15" i="1"/>
  <c r="I15" i="1"/>
  <c r="H15" i="1"/>
  <c r="G15" i="1"/>
  <c r="F15" i="1"/>
  <c r="E15" i="1"/>
  <c r="D15" i="1"/>
  <c r="C15" i="1"/>
  <c r="B21" i="1"/>
  <c r="B18" i="1"/>
  <c r="B15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N19" i="1"/>
  <c r="N16" i="1"/>
  <c r="N17" i="5" l="1"/>
  <c r="B11" i="5"/>
  <c r="N15" i="4"/>
  <c r="N25" i="1"/>
  <c r="N21" i="1"/>
  <c r="N18" i="1"/>
  <c r="N15" i="1"/>
  <c r="B12" i="1"/>
  <c r="B24" i="1" s="1"/>
  <c r="B12" i="4" s="1"/>
  <c r="M12" i="1"/>
  <c r="M24" i="1" s="1"/>
  <c r="M12" i="4" s="1"/>
  <c r="M18" i="4" s="1"/>
  <c r="L12" i="1"/>
  <c r="L24" i="1" s="1"/>
  <c r="L12" i="4" s="1"/>
  <c r="L18" i="4" s="1"/>
  <c r="K12" i="1"/>
  <c r="K24" i="1" s="1"/>
  <c r="K12" i="4" s="1"/>
  <c r="K18" i="4" s="1"/>
  <c r="J12" i="1"/>
  <c r="J24" i="1" s="1"/>
  <c r="J12" i="4" s="1"/>
  <c r="J18" i="4" s="1"/>
  <c r="I12" i="1"/>
  <c r="I24" i="1" s="1"/>
  <c r="I12" i="4" s="1"/>
  <c r="I18" i="4" s="1"/>
  <c r="H12" i="1"/>
  <c r="H24" i="1" s="1"/>
  <c r="H12" i="4" s="1"/>
  <c r="H18" i="4" s="1"/>
  <c r="G12" i="1"/>
  <c r="G24" i="1" s="1"/>
  <c r="G12" i="4" s="1"/>
  <c r="G18" i="4" s="1"/>
  <c r="F12" i="1"/>
  <c r="F24" i="1" s="1"/>
  <c r="F12" i="4" s="1"/>
  <c r="F18" i="4" s="1"/>
  <c r="E12" i="1"/>
  <c r="E24" i="1" s="1"/>
  <c r="E12" i="4" s="1"/>
  <c r="E18" i="4" s="1"/>
  <c r="D12" i="1"/>
  <c r="D24" i="1" s="1"/>
  <c r="D12" i="4" s="1"/>
  <c r="D18" i="4" s="1"/>
  <c r="C12" i="1"/>
  <c r="C24" i="1" s="1"/>
  <c r="C12" i="4" s="1"/>
  <c r="C18" i="4" s="1"/>
  <c r="N13" i="1"/>
  <c r="N14" i="5" l="1"/>
  <c r="N11" i="5"/>
  <c r="N12" i="4"/>
  <c r="B18" i="4"/>
  <c r="N18" i="4" s="1"/>
  <c r="K6" i="1"/>
  <c r="K6" i="5" s="1"/>
  <c r="N12" i="1"/>
  <c r="K6" i="4" l="1"/>
  <c r="N24" i="1"/>
  <c r="K7" i="1" s="1"/>
  <c r="K7" i="5" s="1"/>
  <c r="K7" i="4" l="1"/>
</calcChain>
</file>

<file path=xl/sharedStrings.xml><?xml version="1.0" encoding="utf-8"?>
<sst xmlns="http://schemas.openxmlformats.org/spreadsheetml/2006/main" count="117" uniqueCount="45">
  <si>
    <t>March</t>
  </si>
  <si>
    <t>April</t>
  </si>
  <si>
    <t>May</t>
  </si>
  <si>
    <t>June</t>
  </si>
  <si>
    <t>July</t>
  </si>
  <si>
    <t>October</t>
  </si>
  <si>
    <t>November</t>
  </si>
  <si>
    <t>December</t>
  </si>
  <si>
    <t>January</t>
  </si>
  <si>
    <t>February</t>
  </si>
  <si>
    <t>August</t>
  </si>
  <si>
    <t>September</t>
  </si>
  <si>
    <t>Average Loan Amount</t>
  </si>
  <si>
    <t>Total Production</t>
  </si>
  <si>
    <t>Total Units</t>
  </si>
  <si>
    <t xml:space="preserve"> </t>
  </si>
  <si>
    <t>Production</t>
  </si>
  <si>
    <t>Refinance                 Units</t>
  </si>
  <si>
    <t>Purchase Units (Referral)</t>
  </si>
  <si>
    <t>Purchase Units (Builder)</t>
  </si>
  <si>
    <t>Purchase Units (Realtor)</t>
  </si>
  <si>
    <t>Commission Split</t>
  </si>
  <si>
    <t>BPS</t>
  </si>
  <si>
    <t>Loan Officer Name</t>
  </si>
  <si>
    <t>Purchase Percentage</t>
  </si>
  <si>
    <t>Income based on Volume Projections</t>
  </si>
  <si>
    <t>Loan Officer Projected Income</t>
  </si>
  <si>
    <t>Difference</t>
  </si>
  <si>
    <t>Refinance Percentage</t>
  </si>
  <si>
    <t>Actual Income</t>
  </si>
  <si>
    <t>Projected Income</t>
  </si>
  <si>
    <t>Purchase Activity</t>
  </si>
  <si>
    <t>Realtor / Partner Referrals</t>
  </si>
  <si>
    <t>In-Person Apps      (Pre-Approvals)</t>
  </si>
  <si>
    <t>Phone Apps           (Pre-Quals)</t>
  </si>
  <si>
    <t>Refi Activity</t>
  </si>
  <si>
    <t>Past Client Marketing</t>
  </si>
  <si>
    <t>John Smith</t>
  </si>
  <si>
    <r>
      <t xml:space="preserve">PLEASE Fill Out Everything in </t>
    </r>
    <r>
      <rPr>
        <b/>
        <i/>
        <u/>
        <sz val="11"/>
        <color rgb="FFFFFF00"/>
        <rFont val="Calibri"/>
        <family val="2"/>
        <scheme val="minor"/>
      </rPr>
      <t>YELLOW</t>
    </r>
  </si>
  <si>
    <t>Past Client                  Calls</t>
  </si>
  <si>
    <t>Projected Fundings Following Month</t>
  </si>
  <si>
    <t>Branch Name</t>
  </si>
  <si>
    <t>San Diego</t>
  </si>
  <si>
    <t>Loan Officer Projections for 2019</t>
  </si>
  <si>
    <t>2019 Projected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</si>
</sst>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E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vertical="center"/>
    </xf>
    <xf numFmtId="164" fontId="2" fillId="0" borderId="2" xfId="0" applyNumberFormat="1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10" fontId="5" fillId="0" borderId="2" xfId="0" applyNumberFormat="1" applyFont="1" applyFill="1" applyBorder="1" applyAlignment="1" applyProtection="1">
      <alignment horizontal="left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vertical="center"/>
    </xf>
    <xf numFmtId="10" fontId="5" fillId="0" borderId="2" xfId="0" applyNumberFormat="1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center"/>
    </xf>
    <xf numFmtId="164" fontId="3" fillId="7" borderId="1" xfId="0" applyNumberFormat="1" applyFont="1" applyFill="1" applyBorder="1" applyAlignment="1" applyProtection="1">
      <alignment vertical="center"/>
    </xf>
    <xf numFmtId="164" fontId="3" fillId="7" borderId="1" xfId="0" applyNumberFormat="1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164" fontId="5" fillId="6" borderId="10" xfId="0" applyNumberFormat="1" applyFont="1" applyFill="1" applyBorder="1" applyAlignment="1" applyProtection="1">
      <alignment vertical="center"/>
    </xf>
    <xf numFmtId="1" fontId="5" fillId="9" borderId="2" xfId="0" applyNumberFormat="1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Protection="1"/>
    <xf numFmtId="0" fontId="0" fillId="6" borderId="15" xfId="0" applyFill="1" applyBorder="1" applyProtection="1"/>
    <xf numFmtId="0" fontId="0" fillId="6" borderId="13" xfId="0" applyFill="1" applyBorder="1" applyProtection="1"/>
    <xf numFmtId="0" fontId="7" fillId="6" borderId="1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0" fillId="6" borderId="16" xfId="0" applyFill="1" applyBorder="1" applyAlignment="1" applyProtection="1">
      <alignment vertical="center"/>
    </xf>
    <xf numFmtId="0" fontId="1" fillId="6" borderId="19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vertical="center"/>
    </xf>
    <xf numFmtId="0" fontId="3" fillId="6" borderId="16" xfId="0" applyFont="1" applyFill="1" applyBorder="1" applyAlignment="1" applyProtection="1">
      <alignment vertical="center"/>
    </xf>
    <xf numFmtId="164" fontId="3" fillId="7" borderId="18" xfId="0" applyNumberFormat="1" applyFont="1" applyFill="1" applyBorder="1" applyAlignment="1" applyProtection="1">
      <alignment vertical="center"/>
    </xf>
    <xf numFmtId="0" fontId="3" fillId="7" borderId="18" xfId="0" applyFont="1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vertical="center"/>
    </xf>
    <xf numFmtId="0" fontId="2" fillId="6" borderId="16" xfId="0" applyFont="1" applyFill="1" applyBorder="1" applyAlignment="1" applyProtection="1">
      <alignment vertical="center"/>
    </xf>
    <xf numFmtId="0" fontId="0" fillId="6" borderId="10" xfId="0" applyFill="1" applyBorder="1"/>
    <xf numFmtId="0" fontId="0" fillId="6" borderId="0" xfId="0" applyFill="1" applyBorder="1"/>
    <xf numFmtId="0" fontId="0" fillId="6" borderId="16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10" xfId="0" applyNumberFormat="1" applyFill="1" applyBorder="1" applyAlignment="1" applyProtection="1">
      <alignment vertical="center"/>
    </xf>
    <xf numFmtId="44" fontId="5" fillId="6" borderId="10" xfId="0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0" xfId="0" applyFill="1" applyBorder="1" applyProtection="1"/>
    <xf numFmtId="0" fontId="0" fillId="6" borderId="0" xfId="0" applyFill="1" applyBorder="1" applyProtection="1"/>
    <xf numFmtId="0" fontId="0" fillId="6" borderId="16" xfId="0" applyFill="1" applyBorder="1" applyProtection="1"/>
    <xf numFmtId="0" fontId="5" fillId="5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164" fontId="5" fillId="6" borderId="0" xfId="0" applyNumberFormat="1" applyFont="1" applyFill="1" applyBorder="1" applyProtection="1"/>
    <xf numFmtId="164" fontId="5" fillId="6" borderId="16" xfId="0" applyNumberFormat="1" applyFont="1" applyFill="1" applyBorder="1" applyProtection="1"/>
    <xf numFmtId="0" fontId="2" fillId="6" borderId="0" xfId="0" applyFont="1" applyFill="1" applyBorder="1" applyProtection="1"/>
    <xf numFmtId="0" fontId="2" fillId="6" borderId="16" xfId="0" applyFont="1" applyFill="1" applyBorder="1" applyProtection="1"/>
    <xf numFmtId="0" fontId="6" fillId="6" borderId="1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</xf>
    <xf numFmtId="0" fontId="5" fillId="12" borderId="17" xfId="0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0" fontId="5" fillId="12" borderId="18" xfId="0" applyFont="1" applyFill="1" applyBorder="1" applyAlignment="1" applyProtection="1">
      <alignment horizontal="center" vertical="center"/>
    </xf>
    <xf numFmtId="0" fontId="5" fillId="13" borderId="17" xfId="0" applyFont="1" applyFill="1" applyBorder="1" applyAlignment="1" applyProtection="1">
      <alignment vertical="center"/>
    </xf>
    <xf numFmtId="0" fontId="5" fillId="13" borderId="20" xfId="0" applyFont="1" applyFill="1" applyBorder="1" applyAlignment="1" applyProtection="1">
      <alignment horizontal="left" vertical="center" wrapText="1"/>
    </xf>
    <xf numFmtId="0" fontId="5" fillId="13" borderId="21" xfId="0" applyFont="1" applyFill="1" applyBorder="1" applyAlignment="1" applyProtection="1">
      <alignment horizontal="left" vertical="center" wrapText="1"/>
    </xf>
    <xf numFmtId="164" fontId="0" fillId="9" borderId="2" xfId="0" applyNumberFormat="1" applyFill="1" applyBorder="1" applyAlignment="1" applyProtection="1">
      <alignment horizontal="center" vertical="center"/>
      <protection locked="0"/>
    </xf>
    <xf numFmtId="0" fontId="0" fillId="9" borderId="5" xfId="0" applyNumberFormat="1" applyFill="1" applyBorder="1" applyAlignment="1" applyProtection="1">
      <alignment horizontal="center" vertical="center"/>
      <protection locked="0"/>
    </xf>
    <xf numFmtId="0" fontId="0" fillId="9" borderId="9" xfId="0" applyNumberFormat="1" applyFill="1" applyBorder="1" applyAlignment="1" applyProtection="1">
      <alignment horizontal="center" vertical="center"/>
      <protection locked="0"/>
    </xf>
    <xf numFmtId="164" fontId="5" fillId="9" borderId="5" xfId="0" applyNumberFormat="1" applyFont="1" applyFill="1" applyBorder="1" applyAlignment="1" applyProtection="1">
      <alignment horizontal="center" vertical="center"/>
      <protection locked="0"/>
    </xf>
    <xf numFmtId="164" fontId="5" fillId="9" borderId="9" xfId="0" applyNumberFormat="1" applyFont="1" applyFill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left" vertical="center"/>
    </xf>
    <xf numFmtId="0" fontId="5" fillId="13" borderId="13" xfId="0" applyFont="1" applyFill="1" applyBorder="1" applyAlignment="1" applyProtection="1">
      <alignment horizontal="left" vertical="center"/>
    </xf>
    <xf numFmtId="0" fontId="5" fillId="13" borderId="23" xfId="0" applyFont="1" applyFill="1" applyBorder="1" applyAlignment="1" applyProtection="1">
      <alignment horizontal="left" vertical="center"/>
    </xf>
    <xf numFmtId="0" fontId="5" fillId="13" borderId="25" xfId="0" applyFont="1" applyFill="1" applyBorder="1" applyAlignment="1" applyProtection="1">
      <alignment horizontal="left" vertical="center"/>
    </xf>
    <xf numFmtId="0" fontId="5" fillId="9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13" xfId="0" applyNumberFormat="1" applyFont="1" applyFill="1" applyBorder="1" applyAlignment="1" applyProtection="1">
      <alignment horizontal="center" vertical="center"/>
      <protection locked="0"/>
    </xf>
    <xf numFmtId="0" fontId="5" fillId="9" borderId="23" xfId="0" applyNumberFormat="1" applyFont="1" applyFill="1" applyBorder="1" applyAlignment="1" applyProtection="1">
      <alignment horizontal="center" vertical="center"/>
      <protection locked="0"/>
    </xf>
    <xf numFmtId="0" fontId="5" fillId="9" borderId="25" xfId="0" applyNumberFormat="1" applyFont="1" applyFill="1" applyBorder="1" applyAlignment="1" applyProtection="1">
      <alignment horizontal="center" vertical="center"/>
      <protection locked="0"/>
    </xf>
    <xf numFmtId="0" fontId="6" fillId="11" borderId="1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center" vertical="center"/>
    </xf>
    <xf numFmtId="0" fontId="6" fillId="11" borderId="16" xfId="0" applyFont="1" applyFill="1" applyBorder="1" applyAlignment="1" applyProtection="1">
      <alignment horizontal="center" vertical="center"/>
    </xf>
    <xf numFmtId="0" fontId="5" fillId="13" borderId="2" xfId="0" applyFon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center" vertical="center"/>
    </xf>
    <xf numFmtId="10" fontId="0" fillId="0" borderId="4" xfId="0" applyNumberFormat="1" applyBorder="1" applyAlignment="1" applyProtection="1">
      <alignment horizontal="center" vertical="center"/>
    </xf>
    <xf numFmtId="0" fontId="5" fillId="13" borderId="5" xfId="0" applyFont="1" applyFill="1" applyBorder="1" applyAlignment="1" applyProtection="1">
      <alignment horizontal="left" vertical="center"/>
    </xf>
    <xf numFmtId="0" fontId="5" fillId="13" borderId="4" xfId="0" applyFont="1" applyFill="1" applyBorder="1" applyAlignment="1" applyProtection="1">
      <alignment horizontal="left" vertical="center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left" vertical="center"/>
    </xf>
    <xf numFmtId="0" fontId="5" fillId="8" borderId="4" xfId="0" applyFont="1" applyFill="1" applyBorder="1" applyAlignment="1" applyProtection="1">
      <alignment horizontal="left" vertical="center"/>
    </xf>
    <xf numFmtId="10" fontId="0" fillId="0" borderId="5" xfId="0" applyNumberFormat="1" applyFont="1" applyFill="1" applyBorder="1" applyAlignment="1" applyProtection="1">
      <alignment horizontal="center" vertical="center"/>
    </xf>
    <xf numFmtId="10" fontId="0" fillId="0" borderId="4" xfId="0" applyNumberFormat="1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left" vertical="center"/>
    </xf>
    <xf numFmtId="164" fontId="0" fillId="0" borderId="2" xfId="0" applyNumberFormat="1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left" vertical="center"/>
    </xf>
    <xf numFmtId="0" fontId="5" fillId="8" borderId="13" xfId="0" applyFont="1" applyFill="1" applyBorder="1" applyAlignment="1" applyProtection="1">
      <alignment horizontal="left" vertical="center"/>
    </xf>
    <xf numFmtId="0" fontId="5" fillId="8" borderId="23" xfId="0" applyFont="1" applyFill="1" applyBorder="1" applyAlignment="1" applyProtection="1">
      <alignment horizontal="left" vertical="center"/>
    </xf>
    <xf numFmtId="0" fontId="5" fillId="8" borderId="25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164" fontId="5" fillId="4" borderId="11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left" vertical="center" wrapText="1"/>
    </xf>
    <xf numFmtId="0" fontId="5" fillId="10" borderId="26" xfId="0" applyFont="1" applyFill="1" applyBorder="1" applyAlignment="1" applyProtection="1">
      <alignment horizontal="left" vertical="center" wrapText="1"/>
    </xf>
    <xf numFmtId="0" fontId="5" fillId="10" borderId="28" xfId="0" applyFont="1" applyFill="1" applyBorder="1" applyAlignment="1" applyProtection="1">
      <alignment horizontal="left" vertical="center" wrapText="1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27" xfId="0" applyNumberFormat="1" applyFont="1" applyBorder="1" applyAlignment="1" applyProtection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3" borderId="26" xfId="0" applyFont="1" applyFill="1" applyBorder="1" applyAlignment="1" applyProtection="1">
      <alignment horizontal="left" vertical="center" wrapText="1"/>
    </xf>
    <xf numFmtId="0" fontId="5" fillId="3" borderId="2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" fontId="0" fillId="0" borderId="11" xfId="0" applyNumberFormat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E47"/>
      <color rgb="FFFFFF99"/>
      <color rgb="FFFFFF66"/>
      <color rgb="FF80C535"/>
      <color rgb="FFFF5050"/>
      <color rgb="FFF04538"/>
      <color rgb="FFF5F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10</xdr:rowOff>
    </xdr:from>
    <xdr:to>
      <xdr:col>2</xdr:col>
      <xdr:colOff>113061</xdr:colOff>
      <xdr:row>2</xdr:row>
      <xdr:rowOff>174162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10"/>
          <a:ext cx="2170453" cy="631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11</xdr:rowOff>
    </xdr:from>
    <xdr:to>
      <xdr:col>2</xdr:col>
      <xdr:colOff>113061</xdr:colOff>
      <xdr:row>2</xdr:row>
      <xdr:rowOff>174163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11"/>
          <a:ext cx="2170453" cy="631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10</xdr:rowOff>
    </xdr:from>
    <xdr:to>
      <xdr:col>2</xdr:col>
      <xdr:colOff>113061</xdr:colOff>
      <xdr:row>2</xdr:row>
      <xdr:rowOff>174162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10"/>
          <a:ext cx="2170453" cy="631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tabSelected="1" workbookViewId="0">
      <selection activeCell="G7" sqref="G7"/>
    </sheetView>
  </sheetViews>
  <sheetFormatPr defaultRowHeight="15" x14ac:dyDescent="0.25"/>
  <cols>
    <col min="1" max="1" width="19.140625" customWidth="1"/>
    <col min="2" max="13" width="11.7109375" customWidth="1"/>
    <col min="14" max="14" width="12.28515625" customWidth="1"/>
  </cols>
  <sheetData>
    <row r="1" spans="1:14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s="1" customFormat="1" ht="21" x14ac:dyDescent="0.25">
      <c r="A2" s="86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15" customHeight="1" x14ac:dyDescent="0.25">
      <c r="A3" s="94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s="1" customFormat="1" ht="1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s="1" customFormat="1" ht="18" customHeight="1" x14ac:dyDescent="0.25">
      <c r="A5" s="17"/>
      <c r="B5" s="29"/>
      <c r="C5" s="78" t="s">
        <v>23</v>
      </c>
      <c r="D5" s="79"/>
      <c r="E5" s="82" t="s">
        <v>37</v>
      </c>
      <c r="F5" s="83"/>
      <c r="G5" s="16"/>
      <c r="H5" s="29"/>
      <c r="I5" s="89" t="s">
        <v>12</v>
      </c>
      <c r="J5" s="89"/>
      <c r="K5" s="73">
        <v>250000</v>
      </c>
      <c r="L5" s="73"/>
      <c r="M5" s="29"/>
      <c r="N5" s="30"/>
    </row>
    <row r="6" spans="1:14" s="1" customFormat="1" ht="18" customHeight="1" x14ac:dyDescent="0.25">
      <c r="A6" s="17"/>
      <c r="B6" s="29"/>
      <c r="C6" s="80"/>
      <c r="D6" s="81"/>
      <c r="E6" s="84"/>
      <c r="F6" s="85"/>
      <c r="G6" s="17"/>
      <c r="H6" s="29"/>
      <c r="I6" s="92" t="s">
        <v>24</v>
      </c>
      <c r="J6" s="93"/>
      <c r="K6" s="90">
        <f>IF(N25=0,0,(N13+N16+N19)/N25)</f>
        <v>0</v>
      </c>
      <c r="L6" s="91"/>
      <c r="M6" s="29"/>
      <c r="N6" s="30"/>
    </row>
    <row r="7" spans="1:14" s="1" customFormat="1" ht="18" customHeight="1" x14ac:dyDescent="0.25">
      <c r="A7" s="17"/>
      <c r="B7" s="29"/>
      <c r="C7" s="92" t="s">
        <v>41</v>
      </c>
      <c r="D7" s="93"/>
      <c r="E7" s="74" t="s">
        <v>42</v>
      </c>
      <c r="F7" s="75"/>
      <c r="G7" s="17"/>
      <c r="H7" s="29"/>
      <c r="I7" s="92" t="s">
        <v>28</v>
      </c>
      <c r="J7" s="93"/>
      <c r="K7" s="90">
        <f>IF(N24=0,0,N22/N25)</f>
        <v>0</v>
      </c>
      <c r="L7" s="91"/>
      <c r="M7" s="29"/>
      <c r="N7" s="30"/>
    </row>
    <row r="8" spans="1:14" s="1" customFormat="1" ht="18" customHeight="1" x14ac:dyDescent="0.25">
      <c r="A8" s="17"/>
      <c r="B8" s="29"/>
      <c r="C8" s="89" t="s">
        <v>44</v>
      </c>
      <c r="D8" s="89"/>
      <c r="E8" s="76">
        <v>250000</v>
      </c>
      <c r="F8" s="77"/>
      <c r="G8" s="18"/>
      <c r="H8" s="29"/>
      <c r="I8" s="89" t="s">
        <v>21</v>
      </c>
      <c r="J8" s="89"/>
      <c r="K8" s="19">
        <v>110</v>
      </c>
      <c r="L8" s="10" t="s">
        <v>22</v>
      </c>
      <c r="M8" s="29"/>
      <c r="N8" s="30"/>
    </row>
    <row r="9" spans="1:14" s="1" customFormat="1" ht="18" customHeight="1" thickBot="1" x14ac:dyDescent="0.3">
      <c r="A9" s="17"/>
      <c r="B9" s="29"/>
      <c r="C9" s="29"/>
      <c r="D9" s="29"/>
      <c r="E9" s="29" t="s">
        <v>15</v>
      </c>
      <c r="F9" s="29"/>
      <c r="G9" s="29"/>
      <c r="H9" s="29"/>
      <c r="I9" s="29"/>
      <c r="J9" s="29"/>
      <c r="K9" s="29"/>
      <c r="L9" s="29"/>
      <c r="M9" s="29"/>
      <c r="N9" s="30"/>
    </row>
    <row r="10" spans="1:14" s="1" customFormat="1" ht="18" customHeight="1" thickBot="1" x14ac:dyDescent="0.3">
      <c r="A10" s="67" t="s">
        <v>16</v>
      </c>
      <c r="B10" s="68" t="s">
        <v>8</v>
      </c>
      <c r="C10" s="68" t="s">
        <v>9</v>
      </c>
      <c r="D10" s="68" t="s">
        <v>0</v>
      </c>
      <c r="E10" s="68" t="s">
        <v>1</v>
      </c>
      <c r="F10" s="68" t="s">
        <v>2</v>
      </c>
      <c r="G10" s="68" t="s">
        <v>3</v>
      </c>
      <c r="H10" s="68" t="s">
        <v>4</v>
      </c>
      <c r="I10" s="68" t="s">
        <v>10</v>
      </c>
      <c r="J10" s="68" t="s">
        <v>11</v>
      </c>
      <c r="K10" s="68" t="s">
        <v>5</v>
      </c>
      <c r="L10" s="68" t="s">
        <v>6</v>
      </c>
      <c r="M10" s="68" t="s">
        <v>7</v>
      </c>
      <c r="N10" s="69">
        <v>2019</v>
      </c>
    </row>
    <row r="11" spans="1:14" s="1" customFormat="1" ht="18" customHeight="1" thickBot="1" x14ac:dyDescent="0.3">
      <c r="A11" s="3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2"/>
    </row>
    <row r="12" spans="1:14" s="1" customFormat="1" ht="18" customHeight="1" x14ac:dyDescent="0.25">
      <c r="A12" s="71" t="s">
        <v>20</v>
      </c>
      <c r="B12" s="9">
        <f>SUM(B13*K5)</f>
        <v>0</v>
      </c>
      <c r="C12" s="4">
        <f>SUM(C13*K5)</f>
        <v>0</v>
      </c>
      <c r="D12" s="4">
        <f>SUM(D13*K5)</f>
        <v>0</v>
      </c>
      <c r="E12" s="4">
        <f>SUM(E13*K5)</f>
        <v>0</v>
      </c>
      <c r="F12" s="4">
        <f>SUM(F13*K5)</f>
        <v>0</v>
      </c>
      <c r="G12" s="4">
        <f>SUM(G13*K5)</f>
        <v>0</v>
      </c>
      <c r="H12" s="4">
        <f>SUM(H13*K5)</f>
        <v>0</v>
      </c>
      <c r="I12" s="4">
        <f>SUM(I13*K5)</f>
        <v>0</v>
      </c>
      <c r="J12" s="4">
        <f>SUM(J13*K5)</f>
        <v>0</v>
      </c>
      <c r="K12" s="4">
        <f>SUM(K13*K5)</f>
        <v>0</v>
      </c>
      <c r="L12" s="4">
        <f>SUM(L13*K5)</f>
        <v>0</v>
      </c>
      <c r="M12" s="4">
        <f>SUM(M13*K5)</f>
        <v>0</v>
      </c>
      <c r="N12" s="5">
        <f>SUM(B12:M12)</f>
        <v>0</v>
      </c>
    </row>
    <row r="13" spans="1:14" s="1" customFormat="1" ht="18" customHeight="1" thickBot="1" x14ac:dyDescent="0.3">
      <c r="A13" s="72"/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">
        <f>SUM(B13:M13)</f>
        <v>0</v>
      </c>
    </row>
    <row r="14" spans="1:14" s="1" customFormat="1" ht="6.95" customHeight="1" thickBot="1" x14ac:dyDescent="0.3">
      <c r="A14" s="3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4"/>
    </row>
    <row r="15" spans="1:14" s="1" customFormat="1" ht="18" customHeight="1" x14ac:dyDescent="0.25">
      <c r="A15" s="71" t="s">
        <v>19</v>
      </c>
      <c r="B15" s="3">
        <f>SUM(B16*K5)</f>
        <v>0</v>
      </c>
      <c r="C15" s="4">
        <f>SUM(C16*K5)</f>
        <v>0</v>
      </c>
      <c r="D15" s="4">
        <f>SUM(D16*K5)</f>
        <v>0</v>
      </c>
      <c r="E15" s="4">
        <f>SUM(E16*K5)</f>
        <v>0</v>
      </c>
      <c r="F15" s="4">
        <f>SUM(F16*K5)</f>
        <v>0</v>
      </c>
      <c r="G15" s="4">
        <f>SUM(G16*K5)</f>
        <v>0</v>
      </c>
      <c r="H15" s="4">
        <f>SUM(H16*K5)</f>
        <v>0</v>
      </c>
      <c r="I15" s="4">
        <f>SUM(I16*K5)</f>
        <v>0</v>
      </c>
      <c r="J15" s="4">
        <f>SUM(J16*K5)</f>
        <v>0</v>
      </c>
      <c r="K15" s="4">
        <f>SUM(K16*K5)</f>
        <v>0</v>
      </c>
      <c r="L15" s="4">
        <f>SUM(L16*K5)</f>
        <v>0</v>
      </c>
      <c r="M15" s="4">
        <f>SUM(M16*K5)</f>
        <v>0</v>
      </c>
      <c r="N15" s="5">
        <f>SUM(B15:M15)</f>
        <v>0</v>
      </c>
    </row>
    <row r="16" spans="1:14" s="1" customFormat="1" ht="18" customHeight="1" thickBot="1" x14ac:dyDescent="0.3">
      <c r="A16" s="72"/>
      <c r="B16" s="22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">
        <f>SUM(B16:M16)</f>
        <v>0</v>
      </c>
    </row>
    <row r="17" spans="1:14" s="1" customFormat="1" ht="6.95" customHeight="1" thickBot="1" x14ac:dyDescent="0.3">
      <c r="A17" s="3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4"/>
    </row>
    <row r="18" spans="1:14" s="1" customFormat="1" ht="18" customHeight="1" x14ac:dyDescent="0.25">
      <c r="A18" s="71" t="s">
        <v>18</v>
      </c>
      <c r="B18" s="3">
        <f>SUM(B19*K5)</f>
        <v>0</v>
      </c>
      <c r="C18" s="4">
        <f>SUM(C19*K5)</f>
        <v>0</v>
      </c>
      <c r="D18" s="4">
        <f>SUM(D19*K5)</f>
        <v>0</v>
      </c>
      <c r="E18" s="4">
        <f>SUM(E19*K5)</f>
        <v>0</v>
      </c>
      <c r="F18" s="4">
        <f>SUM(F19*K5)</f>
        <v>0</v>
      </c>
      <c r="G18" s="4">
        <f>SUM(G19*K5)</f>
        <v>0</v>
      </c>
      <c r="H18" s="4">
        <f>SUM(H19*K5)</f>
        <v>0</v>
      </c>
      <c r="I18" s="4">
        <f>SUM(I19*K5)</f>
        <v>0</v>
      </c>
      <c r="J18" s="4">
        <f>SUM(J19*K5)</f>
        <v>0</v>
      </c>
      <c r="K18" s="4">
        <f>SUM(K19*K5)</f>
        <v>0</v>
      </c>
      <c r="L18" s="4">
        <f>SUM(L19*K5)</f>
        <v>0</v>
      </c>
      <c r="M18" s="4">
        <f>SUM(M19*K5)</f>
        <v>0</v>
      </c>
      <c r="N18" s="5">
        <f>SUM(B18:M18)</f>
        <v>0</v>
      </c>
    </row>
    <row r="19" spans="1:14" s="1" customFormat="1" ht="18" customHeight="1" thickBot="1" x14ac:dyDescent="0.3">
      <c r="A19" s="72"/>
      <c r="B19" s="22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">
        <f>SUM(B19:M19)</f>
        <v>0</v>
      </c>
    </row>
    <row r="20" spans="1:14" s="1" customFormat="1" ht="6.95" customHeight="1" thickBot="1" x14ac:dyDescent="0.3">
      <c r="A20" s="3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34"/>
    </row>
    <row r="21" spans="1:14" s="1" customFormat="1" ht="18" customHeight="1" x14ac:dyDescent="0.25">
      <c r="A21" s="71" t="s">
        <v>17</v>
      </c>
      <c r="B21" s="3">
        <f>SUM(B22*K5)</f>
        <v>0</v>
      </c>
      <c r="C21" s="4">
        <f>SUM(C22*K5)</f>
        <v>0</v>
      </c>
      <c r="D21" s="4">
        <f>SUM(D22*K5)</f>
        <v>0</v>
      </c>
      <c r="E21" s="4">
        <f>SUM(E22*K5)</f>
        <v>0</v>
      </c>
      <c r="F21" s="4">
        <f>SUM(F22*K5)</f>
        <v>0</v>
      </c>
      <c r="G21" s="4">
        <f>SUM(G22*K5)</f>
        <v>0</v>
      </c>
      <c r="H21" s="4">
        <f>SUM(H22*K5)</f>
        <v>0</v>
      </c>
      <c r="I21" s="4">
        <f>SUM(I22*K5)</f>
        <v>0</v>
      </c>
      <c r="J21" s="4">
        <f>SUM(J22*K5)</f>
        <v>0</v>
      </c>
      <c r="K21" s="4">
        <f>SUM(K22*K5)</f>
        <v>0</v>
      </c>
      <c r="L21" s="4">
        <f>SUM(L22*K5)</f>
        <v>0</v>
      </c>
      <c r="M21" s="4">
        <f>SUM(M22*K5)</f>
        <v>0</v>
      </c>
      <c r="N21" s="5">
        <f>SUM(B21:M21)</f>
        <v>0</v>
      </c>
    </row>
    <row r="22" spans="1:14" s="1" customFormat="1" ht="18" customHeight="1" thickBot="1" x14ac:dyDescent="0.3">
      <c r="A22" s="72"/>
      <c r="B22" s="22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">
        <f>SUM(B22:M22)</f>
        <v>0</v>
      </c>
    </row>
    <row r="23" spans="1:14" s="1" customFormat="1" ht="6.95" customHeight="1" thickBot="1" x14ac:dyDescent="0.3">
      <c r="A23" s="3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4"/>
    </row>
    <row r="24" spans="1:14" s="1" customFormat="1" ht="18" customHeight="1" thickBot="1" x14ac:dyDescent="0.3">
      <c r="A24" s="70" t="s">
        <v>13</v>
      </c>
      <c r="B24" s="13">
        <f>SUM(B12,B15,B18,B21)</f>
        <v>0</v>
      </c>
      <c r="C24" s="13">
        <f t="shared" ref="C24:M24" si="0">SUM(C12,C15,C18,C21)</f>
        <v>0</v>
      </c>
      <c r="D24" s="13">
        <f t="shared" si="0"/>
        <v>0</v>
      </c>
      <c r="E24" s="14">
        <f t="shared" si="0"/>
        <v>0</v>
      </c>
      <c r="F24" s="13">
        <f t="shared" si="0"/>
        <v>0</v>
      </c>
      <c r="G24" s="13">
        <f t="shared" si="0"/>
        <v>0</v>
      </c>
      <c r="H24" s="13">
        <f t="shared" si="0"/>
        <v>0</v>
      </c>
      <c r="I24" s="13">
        <f t="shared" si="0"/>
        <v>0</v>
      </c>
      <c r="J24" s="13">
        <f t="shared" si="0"/>
        <v>0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35">
        <f>SUM(B24:M24)</f>
        <v>0</v>
      </c>
    </row>
    <row r="25" spans="1:14" s="1" customFormat="1" ht="18" customHeight="1" thickBot="1" x14ac:dyDescent="0.3">
      <c r="A25" s="70" t="s">
        <v>14</v>
      </c>
      <c r="B25" s="15">
        <f>SUM(B13,B16,B19,B22)</f>
        <v>0</v>
      </c>
      <c r="C25" s="15">
        <f t="shared" ref="C25:M25" si="1">SUM(C13,C16,C19,C22)</f>
        <v>0</v>
      </c>
      <c r="D25" s="15">
        <f t="shared" si="1"/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36">
        <f>SUM(B25:M25)</f>
        <v>0</v>
      </c>
    </row>
    <row r="26" spans="1:14" s="1" customFormat="1" ht="15" customHeight="1" x14ac:dyDescent="0.25">
      <c r="A26" s="3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8"/>
    </row>
    <row r="27" spans="1:14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</sheetData>
  <sheetProtection algorithmName="SHA-512" hashValue="qtJp0xmOxDgI/QDJPWjVZIEmvMNMOMRhZb+aQwP2g/QT4icueYrtCq7H/cO3I7vkmVjK+3IRgkA6BnNtX8VGAw==" saltValue="IqSjYNehRphGAZKrtieLzA==" spinCount="100000" sheet="1" objects="1" scenarios="1"/>
  <mergeCells count="19">
    <mergeCell ref="A2:N2"/>
    <mergeCell ref="C8:D8"/>
    <mergeCell ref="I8:J8"/>
    <mergeCell ref="K7:L7"/>
    <mergeCell ref="I5:J5"/>
    <mergeCell ref="C7:D7"/>
    <mergeCell ref="I6:J6"/>
    <mergeCell ref="I7:J7"/>
    <mergeCell ref="K6:L6"/>
    <mergeCell ref="A3:N3"/>
    <mergeCell ref="A21:A22"/>
    <mergeCell ref="A18:A19"/>
    <mergeCell ref="A15:A16"/>
    <mergeCell ref="A12:A13"/>
    <mergeCell ref="K5:L5"/>
    <mergeCell ref="E7:F7"/>
    <mergeCell ref="E8:F8"/>
    <mergeCell ref="C5:D6"/>
    <mergeCell ref="E5:F6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32"/>
  <sheetViews>
    <sheetView showGridLines="0" workbookViewId="0">
      <selection activeCell="G8" sqref="G8"/>
    </sheetView>
  </sheetViews>
  <sheetFormatPr defaultRowHeight="15" x14ac:dyDescent="0.25"/>
  <cols>
    <col min="1" max="1" width="19.140625" customWidth="1"/>
    <col min="2" max="13" width="11.7109375" customWidth="1"/>
    <col min="14" max="14" width="12.28515625" customWidth="1"/>
  </cols>
  <sheetData>
    <row r="1" spans="1:14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s="1" customFormat="1" ht="21" x14ac:dyDescent="0.25">
      <c r="A2" s="86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15" customHeight="1" x14ac:dyDescent="0.25">
      <c r="A3" s="94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s="1" customFormat="1" ht="15" customHeight="1" x14ac:dyDescent="0.25">
      <c r="A4" s="1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1" customFormat="1" ht="18" customHeight="1" x14ac:dyDescent="0.25">
      <c r="A5" s="17"/>
      <c r="B5" s="29"/>
      <c r="C5" s="103" t="s">
        <v>23</v>
      </c>
      <c r="D5" s="104"/>
      <c r="E5" s="107" t="str">
        <f>'Volume Projections'!E5</f>
        <v>John Smith</v>
      </c>
      <c r="F5" s="108"/>
      <c r="G5" s="16"/>
      <c r="H5" s="29"/>
      <c r="I5" s="101" t="s">
        <v>12</v>
      </c>
      <c r="J5" s="101"/>
      <c r="K5" s="102">
        <f>'Volume Projections'!K5</f>
        <v>250000</v>
      </c>
      <c r="L5" s="102"/>
      <c r="M5" s="29"/>
      <c r="N5" s="30"/>
    </row>
    <row r="6" spans="1:14" s="1" customFormat="1" ht="18" customHeight="1" x14ac:dyDescent="0.25">
      <c r="A6" s="17"/>
      <c r="B6" s="29"/>
      <c r="C6" s="105"/>
      <c r="D6" s="106"/>
      <c r="E6" s="109"/>
      <c r="F6" s="110"/>
      <c r="G6" s="17"/>
      <c r="H6" s="29"/>
      <c r="I6" s="97" t="s">
        <v>24</v>
      </c>
      <c r="J6" s="98"/>
      <c r="K6" s="99">
        <f>'Volume Projections'!K6</f>
        <v>0</v>
      </c>
      <c r="L6" s="100"/>
      <c r="M6" s="29"/>
      <c r="N6" s="30"/>
    </row>
    <row r="7" spans="1:14" s="1" customFormat="1" ht="18" customHeight="1" x14ac:dyDescent="0.25">
      <c r="A7" s="17"/>
      <c r="B7" s="29"/>
      <c r="C7" s="97" t="s">
        <v>41</v>
      </c>
      <c r="D7" s="98"/>
      <c r="E7" s="117" t="str">
        <f>'Volume Projections'!E7</f>
        <v>San Diego</v>
      </c>
      <c r="F7" s="118"/>
      <c r="G7" s="45"/>
      <c r="H7" s="29"/>
      <c r="I7" s="97" t="s">
        <v>28</v>
      </c>
      <c r="J7" s="98"/>
      <c r="K7" s="99">
        <f>'Volume Projections'!K7</f>
        <v>0</v>
      </c>
      <c r="L7" s="100"/>
      <c r="M7" s="29"/>
      <c r="N7" s="30"/>
    </row>
    <row r="8" spans="1:14" s="1" customFormat="1" ht="18" customHeight="1" x14ac:dyDescent="0.25">
      <c r="A8" s="17"/>
      <c r="B8" s="29"/>
      <c r="C8" s="101" t="s">
        <v>44</v>
      </c>
      <c r="D8" s="101"/>
      <c r="E8" s="111">
        <f>'Volume Projections'!E8</f>
        <v>250000</v>
      </c>
      <c r="F8" s="112"/>
      <c r="G8" s="46"/>
      <c r="H8" s="29"/>
      <c r="I8" s="101" t="s">
        <v>21</v>
      </c>
      <c r="J8" s="101"/>
      <c r="K8" s="7">
        <f>'Volume Projections'!K8</f>
        <v>110</v>
      </c>
      <c r="L8" s="6" t="s">
        <v>22</v>
      </c>
      <c r="M8" s="29"/>
      <c r="N8" s="30"/>
    </row>
    <row r="9" spans="1:14" s="1" customFormat="1" ht="18" customHeight="1" thickBot="1" x14ac:dyDescent="0.3">
      <c r="A9" s="17"/>
      <c r="B9" s="29"/>
      <c r="C9" s="29"/>
      <c r="D9" s="29"/>
      <c r="E9" s="29" t="s">
        <v>15</v>
      </c>
      <c r="F9" s="29"/>
      <c r="G9" s="29"/>
      <c r="H9" s="29"/>
      <c r="I9" s="29"/>
      <c r="J9" s="29"/>
      <c r="K9" s="29"/>
      <c r="L9" s="29"/>
      <c r="M9" s="29"/>
      <c r="N9" s="30"/>
    </row>
    <row r="10" spans="1:14" s="1" customFormat="1" ht="18" customHeight="1" thickBot="1" x14ac:dyDescent="0.3">
      <c r="A10" s="58" t="s">
        <v>30</v>
      </c>
      <c r="B10" s="47" t="s">
        <v>8</v>
      </c>
      <c r="C10" s="47" t="s">
        <v>9</v>
      </c>
      <c r="D10" s="47" t="s">
        <v>0</v>
      </c>
      <c r="E10" s="47" t="s">
        <v>1</v>
      </c>
      <c r="F10" s="47" t="s">
        <v>2</v>
      </c>
      <c r="G10" s="47" t="s">
        <v>3</v>
      </c>
      <c r="H10" s="47" t="s">
        <v>4</v>
      </c>
      <c r="I10" s="47" t="s">
        <v>10</v>
      </c>
      <c r="J10" s="47" t="s">
        <v>11</v>
      </c>
      <c r="K10" s="47" t="s">
        <v>5</v>
      </c>
      <c r="L10" s="47" t="s">
        <v>6</v>
      </c>
      <c r="M10" s="47" t="s">
        <v>7</v>
      </c>
      <c r="N10" s="59">
        <v>2019</v>
      </c>
    </row>
    <row r="11" spans="1:14" ht="6.95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ht="18" customHeight="1" x14ac:dyDescent="0.25">
      <c r="A12" s="119" t="s">
        <v>25</v>
      </c>
      <c r="B12" s="113">
        <f>SUM(K8*'Volume Projections'!B24)/10000</f>
        <v>0</v>
      </c>
      <c r="C12" s="113">
        <f>SUM(K8*'Volume Projections'!C24)/10000</f>
        <v>0</v>
      </c>
      <c r="D12" s="113">
        <f>SUM(K8*'Volume Projections'!D24)/10000</f>
        <v>0</v>
      </c>
      <c r="E12" s="113">
        <f>SUM(K8*'Volume Projections'!E24)/10000</f>
        <v>0</v>
      </c>
      <c r="F12" s="113">
        <f>SUM(K8*'Volume Projections'!F24)/10000</f>
        <v>0</v>
      </c>
      <c r="G12" s="113">
        <f>SUM(K8*'Volume Projections'!G24)/10000</f>
        <v>0</v>
      </c>
      <c r="H12" s="113">
        <f>SUM(K8*'Volume Projections'!H24)/10000</f>
        <v>0</v>
      </c>
      <c r="I12" s="113">
        <f>SUM(K8*'Volume Projections'!I24)/10000</f>
        <v>0</v>
      </c>
      <c r="J12" s="113">
        <f>SUM(K8*'Volume Projections'!J24)/10000</f>
        <v>0</v>
      </c>
      <c r="K12" s="113">
        <f>SUM(K8*'Volume Projections'!K24)/10000</f>
        <v>0</v>
      </c>
      <c r="L12" s="113">
        <f>SUM(K8*'Volume Projections'!L24)/10000</f>
        <v>0</v>
      </c>
      <c r="M12" s="113">
        <f>SUM(K8*'Volume Projections'!M24)/10000</f>
        <v>0</v>
      </c>
      <c r="N12" s="113">
        <f>SUM(B12:M13)</f>
        <v>0</v>
      </c>
    </row>
    <row r="13" spans="1:14" ht="18" customHeight="1" x14ac:dyDescent="0.25">
      <c r="A13" s="119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6.95" customHeight="1" x14ac:dyDescent="0.25">
      <c r="A14" s="55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4" ht="18" customHeight="1" x14ac:dyDescent="0.25">
      <c r="A15" s="119" t="s">
        <v>26</v>
      </c>
      <c r="B15" s="113">
        <f>SUM(E8*0.06)</f>
        <v>15000</v>
      </c>
      <c r="C15" s="113">
        <f>SUM(E8*0.06)</f>
        <v>15000</v>
      </c>
      <c r="D15" s="113">
        <f>SUM(E8*0.08)</f>
        <v>20000</v>
      </c>
      <c r="E15" s="113">
        <f>SUM(E8*0.09)</f>
        <v>22500</v>
      </c>
      <c r="F15" s="113">
        <f>SUM(E8*0.09)</f>
        <v>22500</v>
      </c>
      <c r="G15" s="113">
        <f>SUM(E8*0.1)</f>
        <v>25000</v>
      </c>
      <c r="H15" s="113">
        <f>SUM(E8*0.1)</f>
        <v>25000</v>
      </c>
      <c r="I15" s="113">
        <f>SUM(E8*0.1)</f>
        <v>25000</v>
      </c>
      <c r="J15" s="113">
        <f>SUM(E8*0.09)</f>
        <v>22500</v>
      </c>
      <c r="K15" s="113">
        <f>SUM(E8*0.08)</f>
        <v>20000</v>
      </c>
      <c r="L15" s="113">
        <f>SUM(E8*0.07)</f>
        <v>17500</v>
      </c>
      <c r="M15" s="113">
        <f>SUM(E8*0.08)</f>
        <v>20000</v>
      </c>
      <c r="N15" s="113">
        <f>SUM(B15:M16)</f>
        <v>250000</v>
      </c>
    </row>
    <row r="16" spans="1:14" ht="18" customHeight="1" x14ac:dyDescent="0.25">
      <c r="A16" s="119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6.95" customHeight="1" thickBot="1" x14ac:dyDescent="0.3">
      <c r="A17" s="5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8" customHeight="1" x14ac:dyDescent="0.25">
      <c r="A18" s="120" t="s">
        <v>27</v>
      </c>
      <c r="B18" s="122">
        <f>SUM(B12-B15)</f>
        <v>-15000</v>
      </c>
      <c r="C18" s="122">
        <f t="shared" ref="C18:M18" si="0">SUM(C12-C15)</f>
        <v>-15000</v>
      </c>
      <c r="D18" s="122">
        <f t="shared" si="0"/>
        <v>-20000</v>
      </c>
      <c r="E18" s="122">
        <f t="shared" si="0"/>
        <v>-22500</v>
      </c>
      <c r="F18" s="122">
        <f t="shared" si="0"/>
        <v>-22500</v>
      </c>
      <c r="G18" s="122">
        <f t="shared" si="0"/>
        <v>-25000</v>
      </c>
      <c r="H18" s="122">
        <f t="shared" si="0"/>
        <v>-25000</v>
      </c>
      <c r="I18" s="122">
        <f t="shared" si="0"/>
        <v>-25000</v>
      </c>
      <c r="J18" s="122">
        <f t="shared" si="0"/>
        <v>-22500</v>
      </c>
      <c r="K18" s="122">
        <f t="shared" si="0"/>
        <v>-20000</v>
      </c>
      <c r="L18" s="122">
        <f t="shared" si="0"/>
        <v>-17500</v>
      </c>
      <c r="M18" s="122">
        <f t="shared" si="0"/>
        <v>-20000</v>
      </c>
      <c r="N18" s="124">
        <f>SUM(B18:M19)</f>
        <v>-250000</v>
      </c>
    </row>
    <row r="19" spans="1:14" ht="18" customHeight="1" thickBot="1" x14ac:dyDescent="0.3">
      <c r="A19" s="121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5"/>
    </row>
    <row r="20" spans="1:14" ht="18" customHeight="1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18" customHeight="1" x14ac:dyDescent="0.2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ht="18" customHeight="1" thickBot="1" x14ac:dyDescent="0.3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4" ht="18" customHeight="1" thickBot="1" x14ac:dyDescent="0.3">
      <c r="A23" s="58" t="s">
        <v>29</v>
      </c>
      <c r="B23" s="47" t="s">
        <v>8</v>
      </c>
      <c r="C23" s="47" t="s">
        <v>9</v>
      </c>
      <c r="D23" s="47" t="s">
        <v>0</v>
      </c>
      <c r="E23" s="47" t="s">
        <v>1</v>
      </c>
      <c r="F23" s="47" t="s">
        <v>2</v>
      </c>
      <c r="G23" s="47" t="s">
        <v>3</v>
      </c>
      <c r="H23" s="47" t="s">
        <v>4</v>
      </c>
      <c r="I23" s="47" t="s">
        <v>10</v>
      </c>
      <c r="J23" s="47" t="s">
        <v>11</v>
      </c>
      <c r="K23" s="47" t="s">
        <v>5</v>
      </c>
      <c r="L23" s="47" t="s">
        <v>6</v>
      </c>
      <c r="M23" s="47" t="s">
        <v>7</v>
      </c>
      <c r="N23" s="59">
        <v>2019</v>
      </c>
    </row>
    <row r="24" spans="1:14" ht="18" customHeight="1" x14ac:dyDescent="0.25">
      <c r="A24" s="119" t="s">
        <v>29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3">
        <f>SUM(B24:M25)</f>
        <v>0</v>
      </c>
    </row>
    <row r="25" spans="1:14" ht="18" customHeight="1" x14ac:dyDescent="0.25">
      <c r="A25" s="11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4"/>
    </row>
    <row r="26" spans="1:14" ht="6.95" customHeight="1" thickBot="1" x14ac:dyDescent="0.3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14" ht="18" customHeight="1" x14ac:dyDescent="0.25">
      <c r="A27" s="120" t="s">
        <v>27</v>
      </c>
      <c r="B27" s="122">
        <f t="shared" ref="B27:M27" si="1">IF(B24=0,0,SUM(B24-B15))</f>
        <v>0</v>
      </c>
      <c r="C27" s="122">
        <f t="shared" si="1"/>
        <v>0</v>
      </c>
      <c r="D27" s="122">
        <f t="shared" si="1"/>
        <v>0</v>
      </c>
      <c r="E27" s="122">
        <f t="shared" si="1"/>
        <v>0</v>
      </c>
      <c r="F27" s="122">
        <f t="shared" si="1"/>
        <v>0</v>
      </c>
      <c r="G27" s="122">
        <f t="shared" si="1"/>
        <v>0</v>
      </c>
      <c r="H27" s="122">
        <f t="shared" si="1"/>
        <v>0</v>
      </c>
      <c r="I27" s="122">
        <f t="shared" si="1"/>
        <v>0</v>
      </c>
      <c r="J27" s="122">
        <f t="shared" si="1"/>
        <v>0</v>
      </c>
      <c r="K27" s="122">
        <f t="shared" si="1"/>
        <v>0</v>
      </c>
      <c r="L27" s="122">
        <f t="shared" si="1"/>
        <v>0</v>
      </c>
      <c r="M27" s="122">
        <f t="shared" si="1"/>
        <v>0</v>
      </c>
      <c r="N27" s="124">
        <f>SUM(B27:M28)</f>
        <v>0</v>
      </c>
    </row>
    <row r="28" spans="1:14" ht="18" customHeight="1" thickBot="1" x14ac:dyDescent="0.3">
      <c r="A28" s="121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5"/>
    </row>
    <row r="29" spans="1:14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x14ac:dyDescent="0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</sheetData>
  <sheetProtection algorithmName="SHA-512" hashValue="6r8xuO+js9va16eV3VP3YS40AOxV1fTT/w7ht0XyE5oHrlD6RCpwddU4Z+GuspNq2awil4+7lNKUG9PL3q2Fxg==" saltValue="EmP3K/4tJiwv0UOig91npA==" spinCount="100000" sheet="1" objects="1" scenarios="1"/>
  <mergeCells count="85">
    <mergeCell ref="M27:M28"/>
    <mergeCell ref="N27:N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I24:I25"/>
    <mergeCell ref="J24:J25"/>
    <mergeCell ref="K24:K25"/>
    <mergeCell ref="L24:L25"/>
    <mergeCell ref="F24:F25"/>
    <mergeCell ref="M24:M25"/>
    <mergeCell ref="N24:N25"/>
    <mergeCell ref="K18:K19"/>
    <mergeCell ref="L18:L19"/>
    <mergeCell ref="M18:M19"/>
    <mergeCell ref="N18:N19"/>
    <mergeCell ref="A24:A25"/>
    <mergeCell ref="B24:B25"/>
    <mergeCell ref="C24:C25"/>
    <mergeCell ref="D24:D25"/>
    <mergeCell ref="E24:E25"/>
    <mergeCell ref="N15:N16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H15:H16"/>
    <mergeCell ref="I15:I16"/>
    <mergeCell ref="J15:J16"/>
    <mergeCell ref="K15:K16"/>
    <mergeCell ref="L15:L16"/>
    <mergeCell ref="M15:M16"/>
    <mergeCell ref="K12:K13"/>
    <mergeCell ref="L12:L13"/>
    <mergeCell ref="M12:M13"/>
    <mergeCell ref="N12:N13"/>
    <mergeCell ref="B15:B16"/>
    <mergeCell ref="C15:C16"/>
    <mergeCell ref="D15:D16"/>
    <mergeCell ref="E15:E16"/>
    <mergeCell ref="F15:F16"/>
    <mergeCell ref="G15:G16"/>
    <mergeCell ref="E12:E13"/>
    <mergeCell ref="F12:F13"/>
    <mergeCell ref="G12:G13"/>
    <mergeCell ref="H12:H13"/>
    <mergeCell ref="I12:I13"/>
    <mergeCell ref="J12:J13"/>
    <mergeCell ref="A12:A13"/>
    <mergeCell ref="A15:A16"/>
    <mergeCell ref="A18:A19"/>
    <mergeCell ref="B12:B13"/>
    <mergeCell ref="C12:C13"/>
    <mergeCell ref="D12:D13"/>
    <mergeCell ref="G24:G25"/>
    <mergeCell ref="H24:H25"/>
    <mergeCell ref="C7:D7"/>
    <mergeCell ref="E7:F7"/>
    <mergeCell ref="I7:J7"/>
    <mergeCell ref="K7:L7"/>
    <mergeCell ref="C8:D8"/>
    <mergeCell ref="E8:F8"/>
    <mergeCell ref="I8:J8"/>
    <mergeCell ref="I6:J6"/>
    <mergeCell ref="K6:L6"/>
    <mergeCell ref="A2:N2"/>
    <mergeCell ref="I5:J5"/>
    <mergeCell ref="K5:L5"/>
    <mergeCell ref="A3:N3"/>
    <mergeCell ref="C5:D6"/>
    <mergeCell ref="E5:F6"/>
  </mergeCells>
  <conditionalFormatting sqref="B18:N19">
    <cfRule type="cellIs" priority="6" operator="equal">
      <formula>0</formula>
    </cfRule>
    <cfRule type="cellIs" dxfId="3" priority="7" operator="lessThan">
      <formula>1</formula>
    </cfRule>
    <cfRule type="cellIs" dxfId="2" priority="8" operator="greaterThan">
      <formula>1</formula>
    </cfRule>
  </conditionalFormatting>
  <conditionalFormatting sqref="B27:N28">
    <cfRule type="cellIs" dxfId="1" priority="1" operator="lessThan">
      <formula>-0.01</formula>
    </cfRule>
    <cfRule type="cellIs" dxfId="0" priority="2" operator="greaterThan">
      <formula>1</formula>
    </cfRule>
  </conditionalFormatting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4"/>
  <sheetViews>
    <sheetView showGridLines="0" workbookViewId="0">
      <selection activeCell="G6" sqref="G6"/>
    </sheetView>
  </sheetViews>
  <sheetFormatPr defaultRowHeight="15" x14ac:dyDescent="0.25"/>
  <cols>
    <col min="1" max="1" width="19.140625" customWidth="1"/>
    <col min="2" max="13" width="11.7109375" customWidth="1"/>
    <col min="14" max="14" width="12.28515625" customWidth="1"/>
  </cols>
  <sheetData>
    <row r="1" spans="1:14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s="1" customFormat="1" ht="21" x14ac:dyDescent="0.25">
      <c r="A2" s="86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15" customHeigh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s="1" customFormat="1" ht="15" customHeight="1" x14ac:dyDescent="0.25">
      <c r="A4" s="1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1" customFormat="1" ht="18" customHeight="1" x14ac:dyDescent="0.25">
      <c r="A5" s="17"/>
      <c r="B5" s="29"/>
      <c r="C5" s="103" t="s">
        <v>23</v>
      </c>
      <c r="D5" s="104"/>
      <c r="E5" s="107" t="str">
        <f>'Volume Projections'!E5</f>
        <v>John Smith</v>
      </c>
      <c r="F5" s="108"/>
      <c r="G5" s="16"/>
      <c r="H5" s="29"/>
      <c r="I5" s="101" t="s">
        <v>12</v>
      </c>
      <c r="J5" s="101"/>
      <c r="K5" s="102">
        <f>'Volume Projections'!K5</f>
        <v>250000</v>
      </c>
      <c r="L5" s="102"/>
      <c r="M5" s="29"/>
      <c r="N5" s="30"/>
    </row>
    <row r="6" spans="1:14" s="1" customFormat="1" ht="18" customHeight="1" x14ac:dyDescent="0.25">
      <c r="A6" s="17"/>
      <c r="B6" s="29"/>
      <c r="C6" s="105"/>
      <c r="D6" s="106"/>
      <c r="E6" s="109"/>
      <c r="F6" s="110"/>
      <c r="G6" s="17"/>
      <c r="H6" s="29"/>
      <c r="I6" s="97" t="s">
        <v>24</v>
      </c>
      <c r="J6" s="98"/>
      <c r="K6" s="99">
        <f>'Volume Projections'!K6</f>
        <v>0</v>
      </c>
      <c r="L6" s="100"/>
      <c r="M6" s="29"/>
      <c r="N6" s="30"/>
    </row>
    <row r="7" spans="1:14" s="1" customFormat="1" ht="18" customHeight="1" x14ac:dyDescent="0.25">
      <c r="A7" s="17"/>
      <c r="B7" s="29"/>
      <c r="C7" s="97" t="s">
        <v>41</v>
      </c>
      <c r="D7" s="98"/>
      <c r="E7" s="117" t="str">
        <f>'Volume Projections'!E7</f>
        <v>San Diego</v>
      </c>
      <c r="F7" s="118"/>
      <c r="G7" s="45"/>
      <c r="H7" s="29"/>
      <c r="I7" s="97" t="s">
        <v>28</v>
      </c>
      <c r="J7" s="98"/>
      <c r="K7" s="99">
        <f>'Volume Projections'!K7</f>
        <v>0</v>
      </c>
      <c r="L7" s="100"/>
      <c r="M7" s="29"/>
      <c r="N7" s="30"/>
    </row>
    <row r="8" spans="1:14" s="1" customFormat="1" ht="18" customHeight="1" x14ac:dyDescent="0.25">
      <c r="A8" s="17"/>
      <c r="B8" s="29"/>
      <c r="C8" s="101" t="s">
        <v>44</v>
      </c>
      <c r="D8" s="101"/>
      <c r="E8" s="111">
        <f>'Volume Projections'!E8</f>
        <v>250000</v>
      </c>
      <c r="F8" s="112"/>
      <c r="G8" s="46"/>
      <c r="H8" s="29"/>
      <c r="I8" s="101" t="s">
        <v>21</v>
      </c>
      <c r="J8" s="101"/>
      <c r="K8" s="7">
        <f>'Volume Projections'!K8</f>
        <v>110</v>
      </c>
      <c r="L8" s="6" t="s">
        <v>22</v>
      </c>
      <c r="M8" s="29"/>
      <c r="N8" s="30"/>
    </row>
    <row r="9" spans="1:14" s="1" customFormat="1" ht="18" customHeight="1" thickBot="1" x14ac:dyDescent="0.3">
      <c r="A9" s="17"/>
      <c r="B9" s="29"/>
      <c r="C9" s="29"/>
      <c r="D9" s="29"/>
      <c r="E9" s="29" t="s">
        <v>15</v>
      </c>
      <c r="F9" s="29"/>
      <c r="G9" s="29"/>
      <c r="H9" s="29"/>
      <c r="I9" s="29"/>
      <c r="J9" s="29"/>
      <c r="K9" s="29"/>
      <c r="L9" s="29"/>
      <c r="M9" s="29"/>
      <c r="N9" s="30"/>
    </row>
    <row r="10" spans="1:14" s="1" customFormat="1" ht="18" customHeight="1" thickBot="1" x14ac:dyDescent="0.3">
      <c r="A10" s="50" t="s">
        <v>31</v>
      </c>
      <c r="B10" s="8" t="s">
        <v>7</v>
      </c>
      <c r="C10" s="8" t="s">
        <v>8</v>
      </c>
      <c r="D10" s="8" t="s">
        <v>9</v>
      </c>
      <c r="E10" s="8" t="s">
        <v>0</v>
      </c>
      <c r="F10" s="8" t="s">
        <v>1</v>
      </c>
      <c r="G10" s="8" t="s">
        <v>2</v>
      </c>
      <c r="H10" s="8" t="s">
        <v>3</v>
      </c>
      <c r="I10" s="8" t="s">
        <v>4</v>
      </c>
      <c r="J10" s="8" t="s">
        <v>10</v>
      </c>
      <c r="K10" s="8" t="s">
        <v>11</v>
      </c>
      <c r="L10" s="8" t="s">
        <v>5</v>
      </c>
      <c r="M10" s="8" t="s">
        <v>6</v>
      </c>
      <c r="N10" s="51">
        <v>2019</v>
      </c>
    </row>
    <row r="11" spans="1:14" ht="18" customHeight="1" x14ac:dyDescent="0.25">
      <c r="A11" s="126" t="s">
        <v>32</v>
      </c>
      <c r="B11" s="133">
        <f>SUM(B14*1.5)</f>
        <v>0</v>
      </c>
      <c r="C11" s="133">
        <f t="shared" ref="C11:M11" si="0">SUM(C14*1.5)</f>
        <v>0</v>
      </c>
      <c r="D11" s="133">
        <f t="shared" si="0"/>
        <v>0</v>
      </c>
      <c r="E11" s="133">
        <f t="shared" si="0"/>
        <v>0</v>
      </c>
      <c r="F11" s="133">
        <f t="shared" si="0"/>
        <v>0</v>
      </c>
      <c r="G11" s="133">
        <f t="shared" si="0"/>
        <v>0</v>
      </c>
      <c r="H11" s="133">
        <f t="shared" si="0"/>
        <v>0</v>
      </c>
      <c r="I11" s="133">
        <f t="shared" si="0"/>
        <v>0</v>
      </c>
      <c r="J11" s="133">
        <f t="shared" si="0"/>
        <v>0</v>
      </c>
      <c r="K11" s="133">
        <f t="shared" si="0"/>
        <v>0</v>
      </c>
      <c r="L11" s="133">
        <f t="shared" si="0"/>
        <v>0</v>
      </c>
      <c r="M11" s="133">
        <f t="shared" si="0"/>
        <v>0</v>
      </c>
      <c r="N11" s="138">
        <f>SUM(B11:M12)</f>
        <v>0</v>
      </c>
    </row>
    <row r="12" spans="1:14" ht="18" customHeight="1" x14ac:dyDescent="0.25">
      <c r="A12" s="127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6.95" customHeight="1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spans="1:14" ht="18" customHeight="1" x14ac:dyDescent="0.25">
      <c r="A14" s="128" t="s">
        <v>34</v>
      </c>
      <c r="B14" s="138">
        <f>SUM(B17*1.5)</f>
        <v>0</v>
      </c>
      <c r="C14" s="138">
        <f t="shared" ref="C14:M14" si="1">SUM(C17*1.5)</f>
        <v>0</v>
      </c>
      <c r="D14" s="138">
        <f t="shared" si="1"/>
        <v>0</v>
      </c>
      <c r="E14" s="138">
        <f t="shared" si="1"/>
        <v>0</v>
      </c>
      <c r="F14" s="138">
        <f t="shared" si="1"/>
        <v>0</v>
      </c>
      <c r="G14" s="138">
        <f t="shared" si="1"/>
        <v>0</v>
      </c>
      <c r="H14" s="138">
        <f t="shared" si="1"/>
        <v>0</v>
      </c>
      <c r="I14" s="138">
        <f t="shared" si="1"/>
        <v>0</v>
      </c>
      <c r="J14" s="138">
        <f t="shared" si="1"/>
        <v>0</v>
      </c>
      <c r="K14" s="138">
        <f t="shared" si="1"/>
        <v>0</v>
      </c>
      <c r="L14" s="138">
        <f t="shared" si="1"/>
        <v>0</v>
      </c>
      <c r="M14" s="138">
        <f t="shared" si="1"/>
        <v>0</v>
      </c>
      <c r="N14" s="138">
        <f>SUM(B14:M15)</f>
        <v>0</v>
      </c>
    </row>
    <row r="15" spans="1:14" ht="18" customHeight="1" x14ac:dyDescent="0.25">
      <c r="A15" s="128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6.95" customHeigh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1:14" ht="18" customHeight="1" x14ac:dyDescent="0.25">
      <c r="A17" s="128" t="s">
        <v>33</v>
      </c>
      <c r="B17" s="138">
        <f>SUM(B20*2.5)</f>
        <v>0</v>
      </c>
      <c r="C17" s="138">
        <f t="shared" ref="C17:M17" si="2">SUM(C20*2.5)</f>
        <v>0</v>
      </c>
      <c r="D17" s="138">
        <f t="shared" si="2"/>
        <v>0</v>
      </c>
      <c r="E17" s="138">
        <f t="shared" si="2"/>
        <v>0</v>
      </c>
      <c r="F17" s="138">
        <f t="shared" si="2"/>
        <v>0</v>
      </c>
      <c r="G17" s="138">
        <f t="shared" si="2"/>
        <v>0</v>
      </c>
      <c r="H17" s="138">
        <f t="shared" si="2"/>
        <v>0</v>
      </c>
      <c r="I17" s="138">
        <f t="shared" si="2"/>
        <v>0</v>
      </c>
      <c r="J17" s="138">
        <f t="shared" si="2"/>
        <v>0</v>
      </c>
      <c r="K17" s="138">
        <f t="shared" si="2"/>
        <v>0</v>
      </c>
      <c r="L17" s="138">
        <f t="shared" si="2"/>
        <v>0</v>
      </c>
      <c r="M17" s="138">
        <f t="shared" si="2"/>
        <v>0</v>
      </c>
      <c r="N17" s="135">
        <f>SUM(B17:M18)</f>
        <v>0</v>
      </c>
    </row>
    <row r="18" spans="1:14" ht="18" customHeight="1" x14ac:dyDescent="0.25">
      <c r="A18" s="128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6"/>
    </row>
    <row r="19" spans="1:14" ht="6.95" customHeight="1" thickBot="1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ht="18" customHeight="1" x14ac:dyDescent="0.25">
      <c r="A20" s="129" t="s">
        <v>40</v>
      </c>
      <c r="B20" s="131">
        <f>'Volume Projections'!B13+'Volume Projections'!B16+'Volume Projections'!B19</f>
        <v>0</v>
      </c>
      <c r="C20" s="131">
        <f>'Volume Projections'!C13+'Volume Projections'!C16+'Volume Projections'!C19</f>
        <v>0</v>
      </c>
      <c r="D20" s="131">
        <f>'Volume Projections'!D13+'Volume Projections'!D16+'Volume Projections'!D19</f>
        <v>0</v>
      </c>
      <c r="E20" s="131">
        <f>'Volume Projections'!E13+'Volume Projections'!E16+'Volume Projections'!E19</f>
        <v>0</v>
      </c>
      <c r="F20" s="131">
        <f>'Volume Projections'!F13+'Volume Projections'!F16+'Volume Projections'!F19</f>
        <v>0</v>
      </c>
      <c r="G20" s="131">
        <f>'Volume Projections'!G13+'Volume Projections'!G16+'Volume Projections'!G19</f>
        <v>0</v>
      </c>
      <c r="H20" s="131">
        <f>'Volume Projections'!H13+'Volume Projections'!H16+'Volume Projections'!H19</f>
        <v>0</v>
      </c>
      <c r="I20" s="131">
        <f>'Volume Projections'!I13+'Volume Projections'!I16+'Volume Projections'!I19</f>
        <v>0</v>
      </c>
      <c r="J20" s="131">
        <f>'Volume Projections'!J13+'Volume Projections'!J16+'Volume Projections'!J19</f>
        <v>0</v>
      </c>
      <c r="K20" s="131">
        <f>'Volume Projections'!K13+'Volume Projections'!K16+'Volume Projections'!K19</f>
        <v>0</v>
      </c>
      <c r="L20" s="131">
        <f>'Volume Projections'!L13+'Volume Projections'!L16+'Volume Projections'!L19</f>
        <v>0</v>
      </c>
      <c r="M20" s="131">
        <f>'Volume Projections'!M13+'Volume Projections'!M16+'Volume Projections'!M19</f>
        <v>0</v>
      </c>
      <c r="N20" s="139">
        <f>SUM(B20:M21)</f>
        <v>0</v>
      </c>
    </row>
    <row r="21" spans="1:14" ht="18" customHeight="1" thickBot="1" x14ac:dyDescent="0.3">
      <c r="A21" s="130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40"/>
    </row>
    <row r="22" spans="1:14" ht="6.95" customHeight="1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4" ht="18" customHeight="1" thickBot="1" x14ac:dyDescent="0.3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4" ht="18" customHeight="1" thickBot="1" x14ac:dyDescent="0.3">
      <c r="A24" s="50" t="s">
        <v>35</v>
      </c>
      <c r="B24" s="8" t="s">
        <v>7</v>
      </c>
      <c r="C24" s="8" t="s">
        <v>8</v>
      </c>
      <c r="D24" s="8" t="s">
        <v>9</v>
      </c>
      <c r="E24" s="8" t="s">
        <v>0</v>
      </c>
      <c r="F24" s="8" t="s">
        <v>1</v>
      </c>
      <c r="G24" s="8" t="s">
        <v>2</v>
      </c>
      <c r="H24" s="8" t="s">
        <v>3</v>
      </c>
      <c r="I24" s="8" t="s">
        <v>4</v>
      </c>
      <c r="J24" s="8" t="s">
        <v>10</v>
      </c>
      <c r="K24" s="8" t="s">
        <v>11</v>
      </c>
      <c r="L24" s="8" t="s">
        <v>5</v>
      </c>
      <c r="M24" s="8" t="s">
        <v>6</v>
      </c>
      <c r="N24" s="51">
        <v>2019</v>
      </c>
    </row>
    <row r="25" spans="1:14" ht="18" customHeight="1" x14ac:dyDescent="0.25">
      <c r="A25" s="126" t="s">
        <v>36</v>
      </c>
      <c r="B25" s="137">
        <f>SUM(B28*10)</f>
        <v>0</v>
      </c>
      <c r="C25" s="137">
        <f t="shared" ref="C25:M25" si="3">SUM(C28*10)</f>
        <v>0</v>
      </c>
      <c r="D25" s="137">
        <f t="shared" si="3"/>
        <v>0</v>
      </c>
      <c r="E25" s="137">
        <f t="shared" si="3"/>
        <v>0</v>
      </c>
      <c r="F25" s="137">
        <f t="shared" si="3"/>
        <v>0</v>
      </c>
      <c r="G25" s="137">
        <f t="shared" si="3"/>
        <v>0</v>
      </c>
      <c r="H25" s="137">
        <f t="shared" si="3"/>
        <v>0</v>
      </c>
      <c r="I25" s="137">
        <f t="shared" si="3"/>
        <v>0</v>
      </c>
      <c r="J25" s="137">
        <f t="shared" si="3"/>
        <v>0</v>
      </c>
      <c r="K25" s="137">
        <f t="shared" si="3"/>
        <v>0</v>
      </c>
      <c r="L25" s="137">
        <f t="shared" si="3"/>
        <v>0</v>
      </c>
      <c r="M25" s="137">
        <f t="shared" si="3"/>
        <v>0</v>
      </c>
      <c r="N25" s="135">
        <f>SUM(B25:M26)</f>
        <v>0</v>
      </c>
    </row>
    <row r="26" spans="1:14" ht="18" customHeight="1" x14ac:dyDescent="0.25">
      <c r="A26" s="127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14" ht="6.95" customHeight="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4" ht="18" customHeight="1" x14ac:dyDescent="0.25">
      <c r="A28" s="128" t="s">
        <v>39</v>
      </c>
      <c r="B28" s="135">
        <f>SUM(B31*10)</f>
        <v>0</v>
      </c>
      <c r="C28" s="135">
        <f t="shared" ref="C28:M28" si="4">SUM(C31*10)</f>
        <v>0</v>
      </c>
      <c r="D28" s="135">
        <f t="shared" si="4"/>
        <v>0</v>
      </c>
      <c r="E28" s="135">
        <f t="shared" si="4"/>
        <v>0</v>
      </c>
      <c r="F28" s="135">
        <f t="shared" si="4"/>
        <v>0</v>
      </c>
      <c r="G28" s="135">
        <f t="shared" si="4"/>
        <v>0</v>
      </c>
      <c r="H28" s="135">
        <f t="shared" si="4"/>
        <v>0</v>
      </c>
      <c r="I28" s="135">
        <f t="shared" si="4"/>
        <v>0</v>
      </c>
      <c r="J28" s="135">
        <f t="shared" si="4"/>
        <v>0</v>
      </c>
      <c r="K28" s="135">
        <f t="shared" si="4"/>
        <v>0</v>
      </c>
      <c r="L28" s="135">
        <f t="shared" si="4"/>
        <v>0</v>
      </c>
      <c r="M28" s="135">
        <f t="shared" si="4"/>
        <v>0</v>
      </c>
      <c r="N28" s="135">
        <f>SUM(B28:M29)</f>
        <v>0</v>
      </c>
    </row>
    <row r="29" spans="1:14" ht="18" customHeight="1" x14ac:dyDescent="0.25">
      <c r="A29" s="128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</row>
    <row r="30" spans="1:14" ht="6.95" customHeight="1" thickBot="1" x14ac:dyDescent="0.3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</row>
    <row r="31" spans="1:14" ht="18" customHeight="1" x14ac:dyDescent="0.25">
      <c r="A31" s="129" t="s">
        <v>40</v>
      </c>
      <c r="B31" s="131">
        <f>'Volume Projections'!B22</f>
        <v>0</v>
      </c>
      <c r="C31" s="131">
        <f>'Volume Projections'!C22</f>
        <v>0</v>
      </c>
      <c r="D31" s="131">
        <f>'Volume Projections'!D22</f>
        <v>0</v>
      </c>
      <c r="E31" s="131">
        <f>'Volume Projections'!E22</f>
        <v>0</v>
      </c>
      <c r="F31" s="131">
        <f>'Volume Projections'!F22</f>
        <v>0</v>
      </c>
      <c r="G31" s="131">
        <f>'Volume Projections'!G22</f>
        <v>0</v>
      </c>
      <c r="H31" s="131">
        <f>'Volume Projections'!H22</f>
        <v>0</v>
      </c>
      <c r="I31" s="131">
        <f>'Volume Projections'!I22</f>
        <v>0</v>
      </c>
      <c r="J31" s="131">
        <f>'Volume Projections'!J22</f>
        <v>0</v>
      </c>
      <c r="K31" s="131">
        <f>'Volume Projections'!K22</f>
        <v>0</v>
      </c>
      <c r="L31" s="131">
        <f>'Volume Projections'!L22</f>
        <v>0</v>
      </c>
      <c r="M31" s="131">
        <f>'Volume Projections'!M22</f>
        <v>0</v>
      </c>
      <c r="N31" s="139">
        <f>SUM(B31:M32)</f>
        <v>0</v>
      </c>
    </row>
    <row r="32" spans="1:14" ht="18" customHeight="1" thickBot="1" x14ac:dyDescent="0.3">
      <c r="A32" s="130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40"/>
    </row>
    <row r="33" spans="1:14" x14ac:dyDescent="0.2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x14ac:dyDescent="0.2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</row>
  </sheetData>
  <sheetProtection algorithmName="SHA-512" hashValue="JEM/F1uVWyugWYSrRuHiJAZ/3ZfwZPFmIIob1OK3N2aseugfd89zUM4uTL/6IhX+mB53/qWlWYHrjgtxcXs7Tg==" saltValue="fVZRC0EQjYTYMB4vfRtU6g==" spinCount="100000" sheet="1" objects="1" scenarios="1"/>
  <mergeCells count="112">
    <mergeCell ref="N31:N32"/>
    <mergeCell ref="H31:H32"/>
    <mergeCell ref="I31:I32"/>
    <mergeCell ref="J31:J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G31:G32"/>
    <mergeCell ref="M17:M18"/>
    <mergeCell ref="M20:M21"/>
    <mergeCell ref="N14:N15"/>
    <mergeCell ref="N17:N18"/>
    <mergeCell ref="N20:N21"/>
    <mergeCell ref="J20:J21"/>
    <mergeCell ref="K14:K15"/>
    <mergeCell ref="K17:K18"/>
    <mergeCell ref="K20:K21"/>
    <mergeCell ref="L14:L15"/>
    <mergeCell ref="L17:L18"/>
    <mergeCell ref="L20:L21"/>
    <mergeCell ref="C20:C21"/>
    <mergeCell ref="D17:D18"/>
    <mergeCell ref="D20:D21"/>
    <mergeCell ref="E14:E15"/>
    <mergeCell ref="E17:E18"/>
    <mergeCell ref="E20:E21"/>
    <mergeCell ref="K11:K12"/>
    <mergeCell ref="L11:L12"/>
    <mergeCell ref="M11:M12"/>
    <mergeCell ref="H11:H12"/>
    <mergeCell ref="I11:I12"/>
    <mergeCell ref="J11:J12"/>
    <mergeCell ref="E11:E12"/>
    <mergeCell ref="F11:F12"/>
    <mergeCell ref="F20:F21"/>
    <mergeCell ref="G14:G15"/>
    <mergeCell ref="H14:H15"/>
    <mergeCell ref="I14:I15"/>
    <mergeCell ref="G17:G18"/>
    <mergeCell ref="H17:H18"/>
    <mergeCell ref="G20:G21"/>
    <mergeCell ref="H20:H21"/>
    <mergeCell ref="I17:I18"/>
    <mergeCell ref="I20:I21"/>
    <mergeCell ref="N11:N12"/>
    <mergeCell ref="B14:B15"/>
    <mergeCell ref="B17:B18"/>
    <mergeCell ref="C14:C15"/>
    <mergeCell ref="D14:D15"/>
    <mergeCell ref="C17:C18"/>
    <mergeCell ref="F14:F15"/>
    <mergeCell ref="M28:M29"/>
    <mergeCell ref="N28:N29"/>
    <mergeCell ref="H28:H29"/>
    <mergeCell ref="I28:I29"/>
    <mergeCell ref="J28:J29"/>
    <mergeCell ref="K28:K29"/>
    <mergeCell ref="L28:L29"/>
    <mergeCell ref="I25:I26"/>
    <mergeCell ref="J25:J26"/>
    <mergeCell ref="K25:K26"/>
    <mergeCell ref="L25:L26"/>
    <mergeCell ref="M25:M26"/>
    <mergeCell ref="N25:N26"/>
    <mergeCell ref="H25:H26"/>
    <mergeCell ref="J17:J18"/>
    <mergeCell ref="J14:J15"/>
    <mergeCell ref="M14:M15"/>
    <mergeCell ref="A11:A12"/>
    <mergeCell ref="A14:A15"/>
    <mergeCell ref="A17:A18"/>
    <mergeCell ref="A20:A21"/>
    <mergeCell ref="B20:B21"/>
    <mergeCell ref="B11:B12"/>
    <mergeCell ref="C11:C12"/>
    <mergeCell ref="D11:D12"/>
    <mergeCell ref="G28:G29"/>
    <mergeCell ref="A28:A29"/>
    <mergeCell ref="B28:B29"/>
    <mergeCell ref="C28:C29"/>
    <mergeCell ref="D28:D29"/>
    <mergeCell ref="E28:E29"/>
    <mergeCell ref="F28:F29"/>
    <mergeCell ref="A25:A26"/>
    <mergeCell ref="B25:B26"/>
    <mergeCell ref="C25:C26"/>
    <mergeCell ref="D25:D26"/>
    <mergeCell ref="E25:E26"/>
    <mergeCell ref="F25:F26"/>
    <mergeCell ref="G25:G26"/>
    <mergeCell ref="F17:F18"/>
    <mergeCell ref="G11:G12"/>
    <mergeCell ref="C7:D7"/>
    <mergeCell ref="E7:F7"/>
    <mergeCell ref="I7:J7"/>
    <mergeCell ref="K7:L7"/>
    <mergeCell ref="C8:D8"/>
    <mergeCell ref="E8:F8"/>
    <mergeCell ref="I8:J8"/>
    <mergeCell ref="A2:N2"/>
    <mergeCell ref="I5:J5"/>
    <mergeCell ref="K5:L5"/>
    <mergeCell ref="I6:J6"/>
    <mergeCell ref="K6:L6"/>
    <mergeCell ref="C5:D6"/>
    <mergeCell ref="E5:F6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Volume Projections</vt:lpstr>
      <vt:lpstr>Income Projections</vt:lpstr>
      <vt:lpstr>Activity Needed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Cady</dc:creator>
  <cp:lastModifiedBy>Cady, John</cp:lastModifiedBy>
  <dcterms:created xsi:type="dcterms:W3CDTF">2012-01-09T17:56:33Z</dcterms:created>
  <dcterms:modified xsi:type="dcterms:W3CDTF">2019-01-17T15:22:25Z</dcterms:modified>
</cp:coreProperties>
</file>